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ThisWorkbook" defaultThemeVersion="124226"/>
  <bookViews>
    <workbookView xWindow="-120" yWindow="-120" windowWidth="20730" windowHeight="11040" tabRatio="751" firstSheet="1" activeTab="2"/>
  </bookViews>
  <sheets>
    <sheet name="laroux" sheetId="1" state="veryHidden" r:id="rId1"/>
    <sheet name="ปก" sheetId="21" r:id="rId2"/>
    <sheet name="(ปร6)" sheetId="4" r:id="rId3"/>
    <sheet name="ปร. 5 (ก)" sheetId="6" r:id="rId4"/>
    <sheet name="ปร. 5 (ข)" sheetId="10" r:id="rId5"/>
    <sheet name="ปร. 4 (ก) งานก่อสร้าง" sheetId="9" r:id="rId6"/>
    <sheet name="ปร. 4 (ข) งานครุภัณฑ์" sheetId="14" r:id="rId7"/>
  </sheets>
  <externalReferences>
    <externalReference r:id="rId8"/>
    <externalReference r:id="rId9"/>
  </externalReferences>
  <definedNames>
    <definedName name="_FAC1">[1]สรุป!$C$307</definedName>
    <definedName name="_Fill" localSheetId="6" hidden="1">[2]PL!#REF!</definedName>
    <definedName name="_Fill" localSheetId="4" hidden="1">[2]PL!#REF!</definedName>
    <definedName name="_Fill" hidden="1">[2]PL!#REF!</definedName>
    <definedName name="DB12_MM.">#REF!</definedName>
    <definedName name="DB16_MM.">#REF!</definedName>
    <definedName name="DB20_MM.">#REF!</definedName>
    <definedName name="DB25_MM.">#REF!</definedName>
    <definedName name="DB28_MM.">#REF!</definedName>
    <definedName name="factor_table">#REF!</definedName>
    <definedName name="HTML_CodePage" hidden="1">874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_xlnm.Print_Area" localSheetId="2">'(ปร6)'!$A$1:$I$41</definedName>
    <definedName name="_xlnm.Print_Area" localSheetId="1">ปก!$A$1:$J$29</definedName>
    <definedName name="_xlnm.Print_Area" localSheetId="5">'ปร. 4 (ก) งานก่อสร้าง'!$B$1:$L$336</definedName>
    <definedName name="_xlnm.Print_Area" localSheetId="6">'ปร. 4 (ข) งานครุภัณฑ์'!$B$1:$L$30</definedName>
    <definedName name="_xlnm.Print_Area" localSheetId="3">'ปร. 5 (ก)'!$A$1:$G$43</definedName>
    <definedName name="_xlnm.Print_Area" localSheetId="4">'ปร. 5 (ข)'!$A$1:$G$40</definedName>
    <definedName name="_xlnm.Print_Area">#REF!</definedName>
    <definedName name="_xlnm.Print_Titles" localSheetId="6">'ปร. 4 (ข) งานครุภัณฑ์'!$1:$10</definedName>
    <definedName name="_xlnm.Print_Titles" localSheetId="3">'ปร. 5 (ก)'!$1:$10</definedName>
    <definedName name="_xlnm.Print_Titles" localSheetId="4">'ปร. 5 (ข)'!$2:$8</definedName>
    <definedName name="WEIGHT">#REF!</definedName>
    <definedName name="ใบ" hidden="1">{"'SUMMATION'!$B$2:$I$2"}</definedName>
    <definedName name="ปร.6" localSheetId="6" hidden="1">[2]PL!#REF!</definedName>
    <definedName name="ปร.6" hidden="1">[2]PL!#REF!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4"/>
  <c r="K13"/>
  <c r="AG256" i="9" l="1"/>
  <c r="AH256" s="1"/>
  <c r="AG241"/>
  <c r="AH241" s="1"/>
  <c r="AG226"/>
  <c r="AH226" s="1"/>
  <c r="AI208"/>
  <c r="AG202"/>
  <c r="AH202" s="1"/>
  <c r="AG201"/>
  <c r="AH201" s="1"/>
  <c r="AG200"/>
  <c r="AH200" s="1"/>
  <c r="AG87"/>
  <c r="N256"/>
  <c r="O256" s="1"/>
  <c r="N241"/>
  <c r="O241" s="1"/>
  <c r="N226"/>
  <c r="O226" s="1"/>
  <c r="P208"/>
  <c r="N87"/>
  <c r="M14" i="14"/>
  <c r="F164" i="9" l="1"/>
  <c r="F150"/>
  <c r="F149"/>
  <c r="F128"/>
  <c r="F130" s="1"/>
  <c r="F120"/>
  <c r="F117"/>
  <c r="F116"/>
  <c r="F87"/>
  <c r="F76"/>
  <c r="F75"/>
  <c r="F165"/>
  <c r="F154"/>
  <c r="F153" l="1"/>
  <c r="F119"/>
  <c r="F131"/>
  <c r="M13" i="14" l="1"/>
  <c r="J297" i="9" l="1"/>
  <c r="H297"/>
  <c r="F141"/>
  <c r="F108"/>
  <c r="F99"/>
  <c r="F94"/>
  <c r="F88"/>
  <c r="N200" l="1"/>
  <c r="O200" s="1"/>
  <c r="N202"/>
  <c r="O202" s="1"/>
  <c r="K297"/>
  <c r="N201"/>
  <c r="O201" s="1"/>
  <c r="K47" l="1"/>
  <c r="K44"/>
  <c r="K30" i="14" l="1"/>
  <c r="P54" i="9" l="1"/>
  <c r="K48" l="1"/>
  <c r="K46"/>
  <c r="K45"/>
  <c r="K14"/>
  <c r="D12" i="6" s="1"/>
  <c r="K67" i="9" l="1"/>
  <c r="N46"/>
  <c r="N45" l="1"/>
  <c r="O46"/>
  <c r="N44" l="1"/>
  <c r="O44" s="1"/>
  <c r="O45"/>
  <c r="F21" i="10" l="1"/>
  <c r="K13" i="9" l="1"/>
  <c r="K41" s="1"/>
  <c r="D11" i="6" l="1"/>
  <c r="K23" i="4" l="1"/>
  <c r="K25" s="1"/>
  <c r="K26" s="1"/>
  <c r="M29" s="1"/>
  <c r="F12" i="6" l="1"/>
  <c r="F11"/>
  <c r="F23" l="1"/>
</calcChain>
</file>

<file path=xl/sharedStrings.xml><?xml version="1.0" encoding="utf-8"?>
<sst xmlns="http://schemas.openxmlformats.org/spreadsheetml/2006/main" count="848" uniqueCount="224">
  <si>
    <t>คิดเป็นเงินทั้งสิ้นโดยประมาณ</t>
  </si>
  <si>
    <t>รวมเงิน (1)+(2)+(3)</t>
  </si>
  <si>
    <t>ลำดับที่</t>
  </si>
  <si>
    <t>ค่างานส่วนที่ 1  ค่าวัสดุและค่าแรงงานหมวดงานก่อสร้าง  ( ทุน )</t>
  </si>
  <si>
    <t xml:space="preserve">       ราคารวมค่า Factor- F </t>
  </si>
  <si>
    <t>ค่างานส่วนที่ 2  หมวดงานครุภัณฑ์สั่งซื้อหรือจัดซื้อ</t>
  </si>
  <si>
    <t xml:space="preserve">       ราคารวมค่า ภาษีมูลค่าเพิ่ม ( VAT ) </t>
  </si>
  <si>
    <t>ค่างานส่วนที่ 3  ค่าใช้จ่ายพิเศษตามข้อกำหนด ( ถ้ามี )</t>
  </si>
  <si>
    <t>ราคาค่าก่อสร้าง</t>
  </si>
  <si>
    <t xml:space="preserve"> </t>
  </si>
  <si>
    <t>ตร.ม.</t>
  </si>
  <si>
    <t>ลำดับ</t>
  </si>
  <si>
    <t>หมายเหตุ</t>
  </si>
  <si>
    <t>รายการ</t>
  </si>
  <si>
    <t>หน่วย</t>
  </si>
  <si>
    <t>จำนวน</t>
  </si>
  <si>
    <t>ค่าวัสดุ</t>
  </si>
  <si>
    <t>ค่าแรงงาน</t>
  </si>
  <si>
    <t>รวมเงิน</t>
  </si>
  <si>
    <t>รวม</t>
  </si>
  <si>
    <t>ค่างานต้นทุน</t>
  </si>
  <si>
    <t>(ตัวอักษร)</t>
  </si>
  <si>
    <t>แบบแสดงรายการ  ปริมาณงานและราคา</t>
  </si>
  <si>
    <t>ราคาต่อหน่วย</t>
  </si>
  <si>
    <t>จำนวนเงิน</t>
  </si>
  <si>
    <t>ค่าวัสดุและแรงงาน</t>
  </si>
  <si>
    <t>หน่วย : บาท</t>
  </si>
  <si>
    <t>Factor  F</t>
  </si>
  <si>
    <t>ค่าก่อสร้าง</t>
  </si>
  <si>
    <t>เงื่อนไขการใช้ตาราง  Factor  F</t>
  </si>
  <si>
    <t>ภาษีมูลค่าเพิ่ม  7%</t>
  </si>
  <si>
    <t>รวมค่าก่อสร้าง</t>
  </si>
  <si>
    <t>แบบสรุปค่าครุภัณฑ์จัดซื้อ</t>
  </si>
  <si>
    <t>ค่างาน</t>
  </si>
  <si>
    <t>ภาษีมูลค่าเพิ่ม 7%</t>
  </si>
  <si>
    <t>หมวดงานสถาปัตยกรรม</t>
  </si>
  <si>
    <t xml:space="preserve"> งานสถาปัตยกรรม</t>
  </si>
  <si>
    <t>รวมหมวดงานสถาปัตยกรรม</t>
  </si>
  <si>
    <t>ส่วนที่ 1 ค่าวัสดุและค่าแรงงานหมวดงานก่อสร้าง</t>
  </si>
  <si>
    <t>รวมค่างานส่วนที่1</t>
  </si>
  <si>
    <t>เงินล่วงหน้าจ่าย   0%</t>
  </si>
  <si>
    <t xml:space="preserve">ส่วนที่ 2 งานครุภัณฑ์จัดซื้อหรือสั่งซื้อ </t>
  </si>
  <si>
    <t xml:space="preserve">สรุปงานครุภัณฑ์จัดซื้อหรือสั่งซื้อ </t>
  </si>
  <si>
    <t>งานครุภัณฑ์จัดซื้อหรือสั่งซื้อ</t>
  </si>
  <si>
    <t>รวมหมวดงานระบบไฟฟ้า</t>
  </si>
  <si>
    <t>รายการประมาณราคา</t>
  </si>
  <si>
    <t>มหาวิทยาลัยราชภัฏลำปาง</t>
  </si>
  <si>
    <t>ลงชื่อ ................................................. ประธานกรรมการ</t>
  </si>
  <si>
    <t>ลงชื่อ ................................................. กรรมการ</t>
  </si>
  <si>
    <t>ลงชื่อ ................................................. กรรมการและเลขานุการ</t>
  </si>
  <si>
    <t>ตร.ม</t>
  </si>
  <si>
    <t>งาน</t>
  </si>
  <si>
    <t>ชุด</t>
  </si>
  <si>
    <t>ห้อง 20101 ชั้น1</t>
  </si>
  <si>
    <t>ห้อง 20102 ชั้น1</t>
  </si>
  <si>
    <t>ห้องเก็บของ 1 ชั้น1</t>
  </si>
  <si>
    <t>ห้องเก็บของ 2 ชั้น1</t>
  </si>
  <si>
    <t>ห้องน้ำชาย ชั้น1</t>
  </si>
  <si>
    <t>ห้อง 20201 ชั้น2</t>
  </si>
  <si>
    <t>ห้อง 20202 ชั้น2</t>
  </si>
  <si>
    <t>ห้องน้ำหญิง ชั้น2</t>
  </si>
  <si>
    <t>ห้องพักอาจารย์ ชั้น3</t>
  </si>
  <si>
    <t>ห้องน้ำ ห้องพักอาจารย์ ชั้น3</t>
  </si>
  <si>
    <t>สรุปงานปรับปรุงอาคาร</t>
  </si>
  <si>
    <t>หลอด</t>
  </si>
  <si>
    <t>2.1 งานปรับปรุงระบบไฟฟ้า ชั้น 1</t>
  </si>
  <si>
    <t>หมวดงานระบบไฟฟ้า</t>
  </si>
  <si>
    <t>2.2 งานปรับปรุงระบบไฟฟ้า ชั้น 2</t>
  </si>
  <si>
    <t>2.3 งานปรับปรุงระบบไฟฟ้า ชั้น 3</t>
  </si>
  <si>
    <t>ตัว</t>
  </si>
  <si>
    <t>ดอกเบี้ยเงินกู้    7%</t>
  </si>
  <si>
    <t>วง+บาน+อุปกรณ์</t>
  </si>
  <si>
    <t>งานติดสติ๊กเกอร์ฝ้าขุ่น สูง 1.20 ม.</t>
  </si>
  <si>
    <t>โลโก้สแตนเลสขนาด 4" ยกขอบ ขนาด ศก. 25 ซม.</t>
  </si>
  <si>
    <t>งานติดสติ๊กเกอร์ Logo สาขาวิชาสาธารณสุขชุมชน ขนาด 15x40 ซม.</t>
  </si>
  <si>
    <t>1แกลลอน ทาได้ 30 ตร.ม.</t>
  </si>
  <si>
    <t>สีน้ำพลาสติก ทาภายใน ชนิดด้าน ขนาด 3.785 ลิตร ตรา ที โอ เอ (4 seasons) ราคา303.74 /แกลลอน</t>
  </si>
  <si>
    <t>303.74/30ตร.ม. = 10.125</t>
  </si>
  <si>
    <t>สำนักงานพาณิชย์จังหวัดลำปาง</t>
  </si>
  <si>
    <t>ม.</t>
  </si>
  <si>
    <t xml:space="preserve"> - เต้ารับคู่แบบมีกราวด์ มีม่านนิรภัย พร้อมชุด (กล่อง หน้ากาก)</t>
  </si>
  <si>
    <t xml:space="preserve"> - งานเปลี่ยนกล่องสวิตซ์พัดลม</t>
  </si>
  <si>
    <t xml:space="preserve"> - งานเปลี่ยนหลอดไฟฟ้า LED. T8 ขนาดไม่น้อยกว่า 16 W</t>
  </si>
  <si>
    <t xml:space="preserve"> - โคมไฟฟ้ากันฝุ่น 1X18 W  รวมชุดพร้อมติดตั้ง</t>
  </si>
  <si>
    <t>รายการวัสดุงานติดตั้งเต้ารับ</t>
  </si>
  <si>
    <t xml:space="preserve"> - เซอร์กิตเบรคเกอร์ลูกโหลดขนาด 20 A.</t>
  </si>
  <si>
    <t xml:space="preserve"> - สายไฟ THW 1x 2.5 Sq.mm </t>
  </si>
  <si>
    <t>เมตร</t>
  </si>
  <si>
    <t xml:space="preserve"> - ท่อ PVC สีขาว ขนาด 3/8 นี้ว </t>
  </si>
  <si>
    <t xml:space="preserve"> - อุปกรณ์ประกอบอื่นๆ</t>
  </si>
  <si>
    <t xml:space="preserve"> - งานเปลี่ยนหลอดไฟฟ้า LED. T8 ขนาดไม่น้อยกว่า 16 W </t>
  </si>
  <si>
    <t>2.4 งานติดตั้งสายเมนไฟฟ้าและอุปกรณ์ป้องกันสำหรับระบบปรับอากาศ</t>
  </si>
  <si>
    <t>ชั้น 1</t>
  </si>
  <si>
    <t xml:space="preserve"> - ตู้คอนซูเมอร์ 63 A. 6 ช่อง พร้อมลูกโหลด</t>
  </si>
  <si>
    <t xml:space="preserve"> - Isolate switch ขนาด 20 A.</t>
  </si>
  <si>
    <t xml:space="preserve"> - สายไฟ THW 1x 16 Sq.mm </t>
  </si>
  <si>
    <t xml:space="preserve"> - สายไฟ THW 1x 4 Sq.mm </t>
  </si>
  <si>
    <t xml:space="preserve"> - สายไฟ THW 1x 4 Sq.mm (สายดิน)</t>
  </si>
  <si>
    <t xml:space="preserve"> - สายไฟ THW 1x 2.5 Sq.mm (สายดิน)</t>
  </si>
  <si>
    <t xml:space="preserve">เมตร </t>
  </si>
  <si>
    <t>ชั้น 2</t>
  </si>
  <si>
    <t xml:space="preserve"> - ท่อ PVC สีขาว ขนาด 1 นี้ว</t>
  </si>
  <si>
    <t>ชั้น 3</t>
  </si>
  <si>
    <t xml:space="preserve"> - ท่อ PVC สีขาว ขนาด 3/8 นี้ว</t>
  </si>
  <si>
    <t>พื้นกระเบื้องยาง SPC ลายไม้ หนา 4 มม.</t>
  </si>
  <si>
    <t>พื้นกระเบื้องยาง ลายไม้ หนา 4 มม.</t>
  </si>
  <si>
    <t>ราคาติดตั้งคิดเป็น ตร.ม</t>
  </si>
  <si>
    <t>ค่าาติดตั้งเป็น ตร.ม,รวมอุปกรณ์</t>
  </si>
  <si>
    <t>อัน</t>
  </si>
  <si>
    <t>งานติดตั้งฝ้าเพดาน ยิปซั่มบอร์ดหนา9มม. ชนิดทนชื้น,คร่าวโลหะ,ฉาบเรียบ</t>
  </si>
  <si>
    <t>ลูกบิดสแตนเลส พร้อมกุญแจ และอุปกรณ์</t>
  </si>
  <si>
    <t>ผ้าม่านแบบเจาะตาไก่ พร้อมติดตั้ง ขนาด (ก)370x(ส)175 ซม.</t>
  </si>
  <si>
    <t>ตร.ฟ.</t>
  </si>
  <si>
    <t>อลูมิเนียมหนา1.2มม.</t>
  </si>
  <si>
    <t>พัดลมดูดอากาศผนัง 12 นิ้ว</t>
  </si>
  <si>
    <t>1.1 อาคาร 20</t>
  </si>
  <si>
    <t>1.1.1 งานปรับปรุงอาคาร ชั้น 1</t>
  </si>
  <si>
    <t>1.1.2 งานปรับปรุงอาคาร ชั้น 2</t>
  </si>
  <si>
    <t>1.1.3 งานปรับปรุงอาคาร ชั้น 3</t>
  </si>
  <si>
    <t>1.2 อาคารอาลัมพาง</t>
  </si>
  <si>
    <t>1.1.1) งานปรับปรุงอาคาร ชั้น 1</t>
  </si>
  <si>
    <t>1.1.2) งานปรับปรุงอาคาร ชั้น 2</t>
  </si>
  <si>
    <t>1.1.3) งานปรับปรุงอาคาร ชั้น 3</t>
  </si>
  <si>
    <t>1.2.1) งานทำความสะอาดมูลนก พร้อมขนทิ้ง</t>
  </si>
  <si>
    <t>1.2.2) งานสร้างนั่งร้านทำสี</t>
  </si>
  <si>
    <t>1.2.3) งานขัดล้างสีและตะไคร้น้ำ</t>
  </si>
  <si>
    <t>1.2.4) งานทาน้ำยารองพื้นปูนเก่า และทาสีจริง 2 รอบ</t>
  </si>
  <si>
    <t>- ท่อ PVC 4" ชั้น 8.5</t>
  </si>
  <si>
    <t>- ท่องอ PVC 4"x 45 องศา</t>
  </si>
  <si>
    <t>- ท่องอ PVC 4"x 90 องศา</t>
  </si>
  <si>
    <t>- สามทาง PVC 4"</t>
  </si>
  <si>
    <t>- อุปกรณ์จับยึดท่อ</t>
  </si>
  <si>
    <t>- กาวทาท่อ (500 g)</t>
  </si>
  <si>
    <t>ท่อน</t>
  </si>
  <si>
    <t>กระป๋อง</t>
  </si>
  <si>
    <t xml:space="preserve">FACTOR . F  ประเภทงานอาคาร  เงื่อนไข  - เงินล่วงหน้าจ่าย  0%  ,  - เงินประกันผลงานหัก  5 % ,  - ดอกเบี้ยเงินกู้  7 %  ,  ค่าภาษีมูลค่าเพิ่ม  7 % </t>
  </si>
  <si>
    <t>เงินประกันผลงานหัก 5%</t>
  </si>
  <si>
    <t>งานรื้อถอนบานประตูบานเปิดเดี่ยวและอุปกรณ์ รื้อกอง</t>
  </si>
  <si>
    <t>งานรื้อถอนหน้าต่างบานเกล็ดช่องลม รื้อกอง</t>
  </si>
  <si>
    <t>งานรื้อถอนบานประตูบานเปิดคู่และอุปกรณ์ รื้อกอง</t>
  </si>
  <si>
    <t>งานรื้อถอนพัดลมดูดอากาศผนัง รื้อกอง</t>
  </si>
  <si>
    <t>งานรื้อถอนฝ้าเพดานภายในห้อง รื้อขนไป</t>
  </si>
  <si>
    <t>งานขูด/ขัด/ลอกสี/ล้าง/ทำความสะอาดผิวผนังเดิม</t>
  </si>
  <si>
    <t>1แกลลอน ทาได้ 20 ตร.ม.</t>
  </si>
  <si>
    <t>สพฐ69</t>
  </si>
  <si>
    <t>งานรื้อถอนบานเกล็ดช่องลมระบายอากาศ รื้อกอง</t>
  </si>
  <si>
    <t>งานรื้อถอนตะแกรงเหล็กช่องลมระบายอากาศ รื้อกอง</t>
  </si>
  <si>
    <t>ปัจจุบัน</t>
  </si>
  <si>
    <t>ที่ของบ</t>
  </si>
  <si>
    <t>งานขูด/ขัด/ลอกสี/ล้าง/ทำความสะอาดผิวผนังและฝ้าเดิม</t>
  </si>
  <si>
    <t>1.2.5) งานปรับปรุงระบบท่อระบายน้ำฝน</t>
  </si>
  <si>
    <t>DEPARTMENT OF COMMUNITY PUBLIC HEALTH</t>
  </si>
  <si>
    <t>รวมค่างานส่วนที่ 2</t>
  </si>
  <si>
    <t>งานปรับปรุง</t>
  </si>
  <si>
    <t>งานครุภัณฑ์</t>
  </si>
  <si>
    <t>รวมปรับปรุงกับครุภัณฑ์ลอยตัว</t>
  </si>
  <si>
    <t>ไม่รวม VAT7%</t>
  </si>
  <si>
    <t>VAT7%</t>
  </si>
  <si>
    <t>ราคาครุภัณฑ์ลอยตัว</t>
  </si>
  <si>
    <t>(ต้องใช้ราคานี้)</t>
  </si>
  <si>
    <t>พาณิชณ์ ลป./ค่าแรง 68</t>
  </si>
  <si>
    <t>ราคาสืบ</t>
  </si>
  <si>
    <t xml:space="preserve"> - เต้ารับคู่แบบมีกราวด์ พร้อมชุด (กล่อง หน้ากาก)</t>
  </si>
  <si>
    <t>ค่าแรงกรมบัญีชีกลาง 68</t>
  </si>
  <si>
    <t>ห้อง 2031และ 2032 ชั้น3</t>
  </si>
  <si>
    <t>พาณิชณ์ แพร่/ค่าแรง 68</t>
  </si>
  <si>
    <t>ห้อง 20301 และ 20302 ชั้น3</t>
  </si>
  <si>
    <t>ค่าแรงสพฐ69</t>
  </si>
  <si>
    <t>งานทาสี ผนังภายในห้อง มอก.2321-2564 และ มอก.1123-2555</t>
  </si>
  <si>
    <t>งานทาสี ฝ้าเพดานภายในห้อง มอก.2321-2564 และ มอก.1123-2555</t>
  </si>
  <si>
    <t>สีน้ำพลาสติก  ทาภายใน  ชนิดด้าน  ขนาด  3.785  ลิตร  ตรา ที โอ เอ  (4 seasons) ราคา303.74 /แกลลอน</t>
  </si>
  <si>
    <t>303.74/20=15.187 ต่อตร.ม.</t>
  </si>
  <si>
    <t>งานขูด/ขัด/ลอกสี/ล้าง/ทำความสะอาดผิวผนัง</t>
  </si>
  <si>
    <t>ตร.ม &gt; ตร.ฟ.</t>
  </si>
  <si>
    <t>รวมกระจก</t>
  </si>
  <si>
    <t>บัวพื้น PVC ลายไม้ สูง 4 นิ้ว</t>
  </si>
  <si>
    <t>งานติดตั้งชุดประตูลูมิเนียมบานเปิดเดี่ยว ขนาด 90x200 ซม.</t>
  </si>
  <si>
    <t>งานติดตั้งกระจกใสติดตาย หนา 6 มม.</t>
  </si>
  <si>
    <t>งานติดตั้งชุดประตูอลูมิเนียมบานเคลื่อนสลับ ขนาด 180x195 ซม.</t>
  </si>
  <si>
    <t>งานติดตั้งชุดประตูอลูมิเนียมบานบานติดตาย ขนาด 180x195 ซม.</t>
  </si>
  <si>
    <t>งานติดตั้งชุดประตูอลูมิเนียมบานเปิดเดี่ยว ขนาด 90x200 ซม.</t>
  </si>
  <si>
    <t>งานติดตั้งประตูบานไม้อัด ขนาด 0.90x2.00 ม. บานเปิดเดี่ยว พร้อมอุปกรณ์</t>
  </si>
  <si>
    <t>บาน+ลูกบิด+บานพับ</t>
  </si>
  <si>
    <t>วงกบ+บาน+ลูกบิด+บานพับ</t>
  </si>
  <si>
    <t>งานติดตั้งวงกบและบานประตู UPVC ขนาด 0.80x2.00 ม. พร้อมอุปกรณ์</t>
  </si>
  <si>
    <t>สีน้ำพลาสติก  ทาภายนอก  ชนิดด้าน  ขนาด  3.785  ลิตร  ตรา ที โอ เอ  (4  seasons) ราคา392.52 /แกลลอน</t>
  </si>
  <si>
    <t>392.52/20=19.626 ต่อตร.ม.</t>
  </si>
  <si>
    <t>1.1.4 งานตกแต่งผิวและติดตั้งป้าย</t>
  </si>
  <si>
    <t>1.1.4) งานตกแต่งผิวและติดตั้งป้าย</t>
  </si>
  <si>
    <t>ตัวอักษรสแตนเลสขนาด 4" และ 3" ยกขอบ_สาขาวิชาสาธารณสุขชุมชน</t>
  </si>
  <si>
    <t>ตัวอักษรสแตนเลสขนาด 8" และ 6" ยกขอบ_สาขาวิชาสาธารณสุขชุมชน</t>
  </si>
  <si>
    <t>ขาด</t>
  </si>
  <si>
    <t>พาณิชณ์ ลป มค 69</t>
  </si>
  <si>
    <t>พาณิชณ์ แพร่ มค 69</t>
  </si>
  <si>
    <t xml:space="preserve">            (นางสาวกัญชรส  แฮรี)</t>
  </si>
  <si>
    <t xml:space="preserve">   (ผู้ช่วยศาสตราจารย์เอกรัฐ  อินต๊ะวงศา)</t>
  </si>
  <si>
    <t xml:space="preserve">              (นายสุรกิจ   อินมณี)</t>
  </si>
  <si>
    <t>แบบสรุปราคากลางงานก่อสร้างอาคาร</t>
  </si>
  <si>
    <t xml:space="preserve">สถานที่ก่อสร้าง : ภายในบริเวณมหาวิทยาลัยราชภัฏลำปาง                </t>
  </si>
  <si>
    <t xml:space="preserve">แบบเลขที่ : </t>
  </si>
  <si>
    <t xml:space="preserve">คำนวณราคากลางโดย :อ้างอิงค่าแรงจากหนังสือกรมบัญชีกลางที่  กค 0433.2/ว 809 ลว.14 พฤศจิกายน 2568, </t>
  </si>
  <si>
    <t>ประมาณการวันที่  23 กุมภาพันธ์ 2569</t>
  </si>
  <si>
    <t xml:space="preserve">  หมายเหตุ   ประกาศกรมบัญชีกลาง ว.499 วันที่ 28 ส.ค. 2566  เรื่อง การประกาศอัตราดอกเบี้ยเงินกู้สำหรับใช้เป็นเกณฑ์ในการคำนวณราคากลางงานก่สร้างและปรับปรุงตาราง Factor F ใหม่  ร้อยละ 7%</t>
  </si>
  <si>
    <t xml:space="preserve">                            ราคาจากพาณิชย์จังหวัด 2569, สืบราคา 3 ราย</t>
  </si>
  <si>
    <t xml:space="preserve">                                ราคาจากพาณิชย์จังหวัด 2569, สืบราคา 3 ราย</t>
  </si>
  <si>
    <t>คำนวณราคากลางโดย : สืบราคา 3 ราย</t>
  </si>
  <si>
    <t>แบบสรุปค่าก่อสร้าง</t>
  </si>
  <si>
    <t>กลุ่มงาน : รายการ ปริมาณงานและราคา</t>
  </si>
  <si>
    <t>กลุ่มงาน : สรุปค่าก่อสร้างและสรุปค่าครุภัณฑ์จัดซื้อ</t>
  </si>
  <si>
    <t>ชื่อโครงการ : งานปรับปรุงอาคารที่ 20 อาคารคหกรรม และอาคารที่ 17 อาคารอาลัมพาง</t>
  </si>
  <si>
    <t>หน่วยงานเจ้าของโครงการ/งานก่อสร้าง : มหาวิทยาลัยราชภัฏลำปาง</t>
  </si>
  <si>
    <t>กลุ่มงาน : สรุปค่าก่อสร้าง</t>
  </si>
  <si>
    <t>กลุ่มงาน : สรุปค่าครุภัณฑ์จัดซื้อ</t>
  </si>
  <si>
    <t xml:space="preserve">             (นายสุรกิจ   อินมณี)</t>
  </si>
  <si>
    <t xml:space="preserve">สถานที่ก่อสร้าง : ภายในบริเวณมหาวิทยาลัยราชภัฏลำปาง                             </t>
  </si>
  <si>
    <t xml:space="preserve">คำนวณราคากลางโดย : อ้างอิงค่าแรงจากหนังสือกรมบัญชีกลางที่  กค 0433.2/ว 809 ลว.14 พฤศจิกายน 2568, ราคาจากพาณิชย์จังหวัด 2569, สืบราคา 3 ราย                    </t>
  </si>
  <si>
    <t xml:space="preserve">สถานที่ก่อสร้าง : ภายในบริเวณมหาวิทยาลัยราชภัฏลำปาง             </t>
  </si>
  <si>
    <t xml:space="preserve">คำนวณราคากลางโดย : สืบราคา 3 ราย                    </t>
  </si>
  <si>
    <t>แบบ ปร.4 ที่แนบ  มีจำนวน 6 หน้า</t>
  </si>
  <si>
    <t>แบบ ปร.4 ที่แนบ  มีจำนวน  6 หน้า</t>
  </si>
  <si>
    <t>แบบ ปร.4 และ ปร.5 ที่แนบ มีจำนวน  8  แผ่น</t>
  </si>
  <si>
    <t>เก้าแสนสองหมื่นหนึ่งพันหนึ่งร้อยแปดสิบห้าบาทถ้วน</t>
  </si>
  <si>
    <t>งานปรับปรุงอาคารที่ 20 อาคารคหกรรม</t>
  </si>
  <si>
    <t>และอาคารที่ 17 อาคารอาลัมพาง</t>
  </si>
</sst>
</file>

<file path=xl/styles.xml><?xml version="1.0" encoding="utf-8"?>
<styleSheet xmlns="http://schemas.openxmlformats.org/spreadsheetml/2006/main">
  <numFmts count="2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\t&quot;฿&quot;#,##0_);[Red]\(\t&quot;฿&quot;#,##0\)"/>
    <numFmt numFmtId="189" formatCode="0.00000"/>
    <numFmt numFmtId="190" formatCode="_(* #,##0_);_(* \(#,##0\);_(* &quot;-&quot;??_);_(@_)"/>
    <numFmt numFmtId="191" formatCode="_-* #,##0_-;\-* #,##0_-;_-* &quot;-&quot;??_-;_-@_-"/>
    <numFmt numFmtId="192" formatCode="0.0000"/>
    <numFmt numFmtId="193" formatCode="#,##0.0_);\(#,##0.0\)"/>
    <numFmt numFmtId="194" formatCode="#,##0.0000"/>
    <numFmt numFmtId="195" formatCode="#,##0.0000;[Red]\-#,##0.0000"/>
    <numFmt numFmtId="196" formatCode="\t0.00E+00"/>
    <numFmt numFmtId="197" formatCode="&quot;฿&quot;\t#,##0_);\(&quot;฿&quot;\t#,##0\)"/>
    <numFmt numFmtId="198" formatCode="\ว\ว\/\ด\ด\/\ป\ป"/>
    <numFmt numFmtId="199" formatCode="dd\-mmm\-yy_)"/>
    <numFmt numFmtId="200" formatCode="#,##0\ &quot;F&quot;;[Red]\-#,##0\ &quot;F&quot;"/>
    <numFmt numFmtId="201" formatCode="0.0&quot;  &quot;"/>
    <numFmt numFmtId="202" formatCode="&quot;\&quot;#,##0;[Red]&quot;\&quot;\-#,##0"/>
    <numFmt numFmtId="203" formatCode="_ * #,##0_ ;_ * \-#,##0_ ;_ * &quot;-&quot;_ ;_ @_ "/>
    <numFmt numFmtId="204" formatCode="_ * #,##0.00_ ;_ * \-#,##0.00_ ;_ * &quot;-&quot;??_ ;_ @_ "/>
    <numFmt numFmtId="207" formatCode="_-* #,##0.0_-;\-* #,##0.0_-;_-* &quot;-&quot;??_-;_-@_-"/>
    <numFmt numFmtId="208" formatCode="_-&quot;฿&quot;* #,##0_-;\-&quot;฿&quot;* #,##0_-;_-&quot;฿&quot;* &quot;-&quot;??_-;_-@_-"/>
    <numFmt numFmtId="209" formatCode="#,##0.000_ ;[Red]\-#,##0.000\ "/>
  </numFmts>
  <fonts count="55">
    <font>
      <sz val="12"/>
      <name val="EucrosiaUPC"/>
      <charset val="222"/>
    </font>
    <font>
      <sz val="11"/>
      <color theme="1"/>
      <name val="Tahoma"/>
      <family val="2"/>
      <scheme val="minor"/>
    </font>
    <font>
      <sz val="12"/>
      <name val="EucrosiaUPC"/>
      <family val="1"/>
      <charset val="222"/>
    </font>
    <font>
      <sz val="12"/>
      <name val="EucrosiaUPC"/>
      <family val="1"/>
      <charset val="222"/>
    </font>
    <font>
      <sz val="14"/>
      <name val="AngsanaUPC"/>
      <family val="1"/>
      <charset val="222"/>
    </font>
    <font>
      <sz val="14"/>
      <name val="CordiaUPC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Arial"/>
      <family val="2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u/>
      <sz val="14"/>
      <color indexed="36"/>
      <name val="AngsanaUPC"/>
      <family val="1"/>
      <charset val="222"/>
    </font>
    <font>
      <sz val="8"/>
      <name val="Arial"/>
      <family val="2"/>
    </font>
    <font>
      <b/>
      <sz val="12"/>
      <name val="Arial"/>
      <family val="2"/>
    </font>
    <font>
      <u/>
      <sz val="14"/>
      <color indexed="12"/>
      <name val="AngsanaUPC"/>
      <family val="1"/>
      <charset val="222"/>
    </font>
    <font>
      <sz val="14"/>
      <name val="Cordia New"/>
      <family val="3"/>
    </font>
    <font>
      <sz val="11"/>
      <color indexed="8"/>
      <name val="Tahoma"/>
      <family val="2"/>
    </font>
    <font>
      <sz val="8"/>
      <name val="EucrosiaUPC"/>
      <family val="1"/>
    </font>
    <font>
      <sz val="12"/>
      <name val="EucrosiaUPC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sz val="16"/>
      <name val="AngsanaUPC"/>
      <family val="1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name val="TH SarabunPSK"/>
      <family val="2"/>
    </font>
    <font>
      <sz val="14"/>
      <color rgb="FFFF0000"/>
      <name val="TH SarabunPSK"/>
      <family val="2"/>
    </font>
    <font>
      <b/>
      <sz val="14"/>
      <color rgb="FF0070C0"/>
      <name val="TH SarabunPSK"/>
      <family val="2"/>
    </font>
    <font>
      <sz val="14"/>
      <color rgb="FF7030A0"/>
      <name val="TH SarabunPSK"/>
      <family val="2"/>
    </font>
    <font>
      <b/>
      <sz val="14"/>
      <color rgb="FF7030A0"/>
      <name val="TH SarabunPSK"/>
      <family val="2"/>
    </font>
    <font>
      <b/>
      <sz val="14"/>
      <color rgb="FFC00000"/>
      <name val="TH SarabunPSK"/>
      <family val="2"/>
    </font>
    <font>
      <b/>
      <sz val="12"/>
      <color rgb="FFC00000"/>
      <name val="TH SarabunPSK"/>
      <family val="2"/>
    </font>
    <font>
      <sz val="11"/>
      <name val="TH SarabunPSK"/>
      <family val="2"/>
    </font>
    <font>
      <sz val="12"/>
      <color rgb="FFFF0000"/>
      <name val="TH SarabunPSK"/>
      <family val="2"/>
    </font>
    <font>
      <sz val="12"/>
      <color theme="1"/>
      <name val="TH SarabunPSK"/>
      <family val="2"/>
    </font>
    <font>
      <sz val="12"/>
      <color rgb="FF0070C0"/>
      <name val="TH SarabunPSK"/>
      <family val="2"/>
    </font>
    <font>
      <b/>
      <sz val="26"/>
      <name val="TH SarabunPSK"/>
      <family val="2"/>
    </font>
    <font>
      <b/>
      <sz val="24"/>
      <name val="TH SarabunPSK"/>
      <family val="2"/>
    </font>
    <font>
      <sz val="28"/>
      <name val="TH SarabunPSK"/>
      <family val="2"/>
    </font>
    <font>
      <b/>
      <sz val="16"/>
      <color indexed="12"/>
      <name val="TH SarabunPSK"/>
      <family val="2"/>
    </font>
    <font>
      <sz val="12"/>
      <color rgb="FFFFFF00"/>
      <name val="TH SarabunPSK"/>
      <family val="2"/>
    </font>
    <font>
      <sz val="16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6" fillId="0" borderId="0">
      <alignment vertical="center"/>
    </xf>
    <xf numFmtId="202" fontId="7" fillId="0" borderId="0" applyFont="0" applyFill="0" applyBorder="0" applyAlignment="0" applyProtection="0"/>
    <xf numFmtId="204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4" fontId="9" fillId="0" borderId="0" applyFont="0" applyFill="0" applyBorder="0" applyAlignment="0" applyProtection="0"/>
    <xf numFmtId="197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203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11" fillId="0" borderId="0"/>
    <xf numFmtId="0" fontId="12" fillId="0" borderId="0"/>
    <xf numFmtId="9" fontId="8" fillId="2" borderId="0"/>
    <xf numFmtId="0" fontId="8" fillId="0" borderId="0" applyFill="0" applyBorder="0" applyAlignment="0"/>
    <xf numFmtId="193" fontId="9" fillId="0" borderId="0" applyFill="0" applyBorder="0" applyAlignment="0"/>
    <xf numFmtId="0" fontId="13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98" fontId="10" fillId="0" borderId="0" applyFill="0" applyBorder="0" applyAlignment="0"/>
    <xf numFmtId="201" fontId="10" fillId="0" borderId="0" applyFill="0" applyBorder="0" applyAlignment="0"/>
    <xf numFmtId="193" fontId="9" fillId="0" borderId="0" applyFill="0" applyBorder="0" applyAlignment="0"/>
    <xf numFmtId="198" fontId="10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93" fontId="9" fillId="0" borderId="0" applyFont="0" applyFill="0" applyBorder="0" applyAlignment="0" applyProtection="0"/>
    <xf numFmtId="14" fontId="15" fillId="0" borderId="0" applyFill="0" applyBorder="0" applyAlignment="0"/>
    <xf numFmtId="198" fontId="10" fillId="0" borderId="0" applyFill="0" applyBorder="0" applyAlignment="0"/>
    <xf numFmtId="193" fontId="9" fillId="0" borderId="0" applyFill="0" applyBorder="0" applyAlignment="0"/>
    <xf numFmtId="198" fontId="10" fillId="0" borderId="0" applyFill="0" applyBorder="0" applyAlignment="0"/>
    <xf numFmtId="201" fontId="10" fillId="0" borderId="0" applyFill="0" applyBorder="0" applyAlignment="0"/>
    <xf numFmtId="193" fontId="9" fillId="0" borderId="0" applyFill="0" applyBorder="0" applyAlignment="0"/>
    <xf numFmtId="38" fontId="17" fillId="3" borderId="0" applyNumberFormat="0" applyBorder="0" applyAlignment="0" applyProtection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0" fontId="17" fillId="4" borderId="3" applyNumberFormat="0" applyBorder="0" applyAlignment="0" applyProtection="0"/>
    <xf numFmtId="198" fontId="10" fillId="0" borderId="0" applyFill="0" applyBorder="0" applyAlignment="0"/>
    <xf numFmtId="193" fontId="9" fillId="0" borderId="0" applyFill="0" applyBorder="0" applyAlignment="0"/>
    <xf numFmtId="198" fontId="10" fillId="0" borderId="0" applyFill="0" applyBorder="0" applyAlignment="0"/>
    <xf numFmtId="201" fontId="10" fillId="0" borderId="0" applyFill="0" applyBorder="0" applyAlignment="0"/>
    <xf numFmtId="193" fontId="9" fillId="0" borderId="0" applyFill="0" applyBorder="0" applyAlignment="0"/>
    <xf numFmtId="200" fontId="13" fillId="0" borderId="0"/>
    <xf numFmtId="0" fontId="3" fillId="0" borderId="0"/>
    <xf numFmtId="0" fontId="3" fillId="0" borderId="0"/>
    <xf numFmtId="0" fontId="3" fillId="0" borderId="0"/>
    <xf numFmtId="0" fontId="2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8" fillId="0" borderId="0" applyFont="0" applyFill="0" applyBorder="0" applyAlignment="0" applyProtection="0"/>
    <xf numFmtId="198" fontId="10" fillId="0" borderId="0" applyFill="0" applyBorder="0" applyAlignment="0"/>
    <xf numFmtId="193" fontId="9" fillId="0" borderId="0" applyFill="0" applyBorder="0" applyAlignment="0"/>
    <xf numFmtId="198" fontId="10" fillId="0" borderId="0" applyFill="0" applyBorder="0" applyAlignment="0"/>
    <xf numFmtId="201" fontId="10" fillId="0" borderId="0" applyFill="0" applyBorder="0" applyAlignment="0"/>
    <xf numFmtId="193" fontId="9" fillId="0" borderId="0" applyFill="0" applyBorder="0" applyAlignment="0"/>
    <xf numFmtId="49" fontId="15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97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40" fontId="2" fillId="0" borderId="0" applyFont="0" applyFill="0" applyBorder="0" applyAlignment="0" applyProtection="0"/>
    <xf numFmtId="188" fontId="21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4" fillId="0" borderId="0"/>
    <xf numFmtId="0" fontId="3" fillId="0" borderId="0"/>
    <xf numFmtId="0" fontId="3" fillId="0" borderId="0"/>
    <xf numFmtId="187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4" fillId="0" borderId="0"/>
    <xf numFmtId="0" fontId="23" fillId="0" borderId="0"/>
    <xf numFmtId="0" fontId="1" fillId="0" borderId="0"/>
  </cellStyleXfs>
  <cellXfs count="604">
    <xf numFmtId="0" fontId="0" fillId="0" borderId="0" xfId="0"/>
    <xf numFmtId="0" fontId="5" fillId="0" borderId="0" xfId="0" applyFont="1" applyFill="1"/>
    <xf numFmtId="0" fontId="25" fillId="0" borderId="0" xfId="0" applyFont="1" applyFill="1"/>
    <xf numFmtId="38" fontId="26" fillId="0" borderId="0" xfId="60" applyNumberFormat="1" applyFont="1" applyFill="1"/>
    <xf numFmtId="0" fontId="26" fillId="0" borderId="0" xfId="0" applyFont="1" applyFill="1"/>
    <xf numFmtId="191" fontId="25" fillId="0" borderId="0" xfId="0" applyNumberFormat="1" applyFont="1" applyFill="1"/>
    <xf numFmtId="3" fontId="26" fillId="0" borderId="0" xfId="0" applyNumberFormat="1" applyFont="1" applyFill="1" applyAlignment="1">
      <alignment horizontal="right"/>
    </xf>
    <xf numFmtId="3" fontId="26" fillId="0" borderId="0" xfId="0" applyNumberFormat="1" applyFont="1" applyFill="1"/>
    <xf numFmtId="0" fontId="26" fillId="0" borderId="0" xfId="0" applyFont="1" applyFill="1" applyBorder="1"/>
    <xf numFmtId="3" fontId="28" fillId="0" borderId="20" xfId="0" applyNumberFormat="1" applyFont="1" applyFill="1" applyBorder="1" applyAlignment="1">
      <alignment horizontal="right"/>
    </xf>
    <xf numFmtId="0" fontId="29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7" fillId="0" borderId="0" xfId="43" applyFont="1" applyAlignment="1">
      <alignment vertical="center"/>
    </xf>
    <xf numFmtId="0" fontId="26" fillId="0" borderId="0" xfId="43" applyFont="1" applyAlignment="1">
      <alignment horizontal="centerContinuous" vertical="center"/>
    </xf>
    <xf numFmtId="0" fontId="27" fillId="0" borderId="0" xfId="0" applyFont="1"/>
    <xf numFmtId="0" fontId="26" fillId="0" borderId="0" xfId="66" applyFont="1"/>
    <xf numFmtId="0" fontId="27" fillId="0" borderId="0" xfId="42" applyFont="1"/>
    <xf numFmtId="0" fontId="27" fillId="0" borderId="0" xfId="67" applyFont="1"/>
    <xf numFmtId="0" fontId="27" fillId="0" borderId="0" xfId="42" applyFont="1" applyBorder="1"/>
    <xf numFmtId="0" fontId="31" fillId="0" borderId="0" xfId="43" applyFont="1" applyBorder="1" applyAlignment="1">
      <alignment vertical="center"/>
    </xf>
    <xf numFmtId="0" fontId="31" fillId="0" borderId="0" xfId="42" applyFont="1" applyBorder="1"/>
    <xf numFmtId="0" fontId="31" fillId="0" borderId="0" xfId="44" applyFont="1" applyBorder="1"/>
    <xf numFmtId="0" fontId="31" fillId="0" borderId="0" xfId="43" applyFont="1" applyBorder="1" applyAlignment="1">
      <alignment horizontal="left" vertical="center"/>
    </xf>
    <xf numFmtId="0" fontId="32" fillId="0" borderId="0" xfId="43" applyFont="1" applyAlignment="1">
      <alignment vertical="center"/>
    </xf>
    <xf numFmtId="0" fontId="5" fillId="0" borderId="0" xfId="0" applyFont="1" applyFill="1" applyBorder="1"/>
    <xf numFmtId="0" fontId="35" fillId="0" borderId="9" xfId="0" applyFont="1" applyFill="1" applyBorder="1" applyAlignment="1" applyProtection="1">
      <alignment horizontal="centerContinuous" vertical="center"/>
      <protection locked="0"/>
    </xf>
    <xf numFmtId="0" fontId="35" fillId="0" borderId="9" xfId="0" quotePrefix="1" applyFont="1" applyFill="1" applyBorder="1" applyAlignment="1" applyProtection="1">
      <alignment horizontal="centerContinuous" vertical="center"/>
      <protection locked="0"/>
    </xf>
    <xf numFmtId="0" fontId="35" fillId="0" borderId="9" xfId="0" applyFont="1" applyFill="1" applyBorder="1" applyAlignment="1">
      <alignment horizontal="centerContinuous" vertical="center"/>
    </xf>
    <xf numFmtId="40" fontId="35" fillId="0" borderId="5" xfId="6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/>
    </xf>
    <xf numFmtId="40" fontId="35" fillId="0" borderId="9" xfId="6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/>
    </xf>
    <xf numFmtId="0" fontId="35" fillId="0" borderId="0" xfId="0" applyFont="1" applyFill="1" applyBorder="1" applyAlignment="1"/>
    <xf numFmtId="40" fontId="35" fillId="0" borderId="21" xfId="60" applyFont="1" applyFill="1" applyBorder="1" applyAlignment="1">
      <alignment horizontal="center"/>
    </xf>
    <xf numFmtId="49" fontId="35" fillId="0" borderId="21" xfId="60" applyNumberFormat="1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/>
    </xf>
    <xf numFmtId="0" fontId="37" fillId="0" borderId="24" xfId="0" applyFont="1" applyFill="1" applyBorder="1" applyAlignment="1"/>
    <xf numFmtId="0" fontId="37" fillId="0" borderId="4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40" fontId="35" fillId="0" borderId="14" xfId="60" applyFont="1" applyFill="1" applyBorder="1" applyAlignment="1">
      <alignment horizontal="center"/>
    </xf>
    <xf numFmtId="49" fontId="35" fillId="0" borderId="14" xfId="60" applyNumberFormat="1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5" fillId="0" borderId="25" xfId="0" applyFont="1" applyFill="1" applyBorder="1" applyAlignment="1">
      <alignment horizontal="center"/>
    </xf>
    <xf numFmtId="49" fontId="35" fillId="0" borderId="24" xfId="0" applyNumberFormat="1" applyFont="1" applyFill="1" applyBorder="1" applyAlignment="1">
      <alignment horizontal="center"/>
    </xf>
    <xf numFmtId="0" fontId="35" fillId="0" borderId="24" xfId="0" applyFont="1" applyFill="1" applyBorder="1" applyAlignment="1"/>
    <xf numFmtId="40" fontId="35" fillId="0" borderId="25" xfId="60" applyFont="1" applyFill="1" applyBorder="1" applyAlignment="1">
      <alignment horizontal="center"/>
    </xf>
    <xf numFmtId="49" fontId="35" fillId="0" borderId="14" xfId="0" applyNumberFormat="1" applyFont="1" applyFill="1" applyBorder="1" applyAlignment="1">
      <alignment horizontal="center"/>
    </xf>
    <xf numFmtId="0" fontId="35" fillId="0" borderId="25" xfId="0" applyFont="1" applyFill="1" applyBorder="1" applyAlignment="1"/>
    <xf numFmtId="0" fontId="24" fillId="0" borderId="24" xfId="0" applyFont="1" applyFill="1" applyBorder="1" applyAlignment="1">
      <alignment horizontal="center"/>
    </xf>
    <xf numFmtId="40" fontId="35" fillId="0" borderId="24" xfId="60" applyFont="1" applyFill="1" applyBorder="1" applyAlignment="1">
      <alignment horizontal="center"/>
    </xf>
    <xf numFmtId="0" fontId="24" fillId="0" borderId="25" xfId="0" applyFont="1" applyFill="1" applyBorder="1" applyAlignment="1">
      <alignment horizontal="center"/>
    </xf>
    <xf numFmtId="0" fontId="37" fillId="0" borderId="26" xfId="0" applyFont="1" applyFill="1" applyBorder="1" applyAlignment="1">
      <alignment horizontal="center"/>
    </xf>
    <xf numFmtId="0" fontId="37" fillId="0" borderId="25" xfId="0" applyFont="1" applyFill="1" applyBorder="1" applyAlignment="1"/>
    <xf numFmtId="0" fontId="37" fillId="0" borderId="25" xfId="0" applyFont="1" applyFill="1" applyBorder="1" applyAlignment="1">
      <alignment horizontal="center"/>
    </xf>
    <xf numFmtId="49" fontId="35" fillId="0" borderId="25" xfId="0" applyNumberFormat="1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37" fillId="0" borderId="3" xfId="0" applyFont="1" applyFill="1" applyBorder="1" applyAlignment="1"/>
    <xf numFmtId="0" fontId="37" fillId="0" borderId="16" xfId="0" applyFont="1" applyFill="1" applyBorder="1" applyAlignment="1">
      <alignment horizontal="center"/>
    </xf>
    <xf numFmtId="40" fontId="35" fillId="0" borderId="10" xfId="60" applyFont="1" applyFill="1" applyBorder="1" applyAlignment="1">
      <alignment horizontal="center"/>
    </xf>
    <xf numFmtId="49" fontId="35" fillId="0" borderId="10" xfId="0" applyNumberFormat="1" applyFont="1" applyFill="1" applyBorder="1" applyAlignment="1">
      <alignment horizontal="center"/>
    </xf>
    <xf numFmtId="3" fontId="24" fillId="0" borderId="24" xfId="0" applyNumberFormat="1" applyFont="1" applyFill="1" applyBorder="1" applyAlignment="1">
      <alignment horizontal="center" vertical="center"/>
    </xf>
    <xf numFmtId="49" fontId="35" fillId="5" borderId="24" xfId="60" applyNumberFormat="1" applyFont="1" applyFill="1" applyBorder="1" applyAlignment="1" applyProtection="1">
      <alignment horizontal="center"/>
    </xf>
    <xf numFmtId="49" fontId="35" fillId="0" borderId="24" xfId="0" applyNumberFormat="1" applyFont="1" applyFill="1" applyBorder="1" applyAlignment="1">
      <alignment horizontal="center" vertical="center"/>
    </xf>
    <xf numFmtId="3" fontId="37" fillId="0" borderId="24" xfId="0" applyNumberFormat="1" applyFont="1" applyFill="1" applyBorder="1" applyAlignment="1">
      <alignment vertical="center"/>
    </xf>
    <xf numFmtId="3" fontId="37" fillId="0" borderId="24" xfId="0" applyNumberFormat="1" applyFont="1" applyFill="1" applyBorder="1" applyAlignment="1">
      <alignment horizontal="right" vertical="center"/>
    </xf>
    <xf numFmtId="3" fontId="35" fillId="0" borderId="24" xfId="0" applyNumberFormat="1" applyFont="1" applyFill="1" applyBorder="1" applyAlignment="1">
      <alignment horizontal="center" vertical="center"/>
    </xf>
    <xf numFmtId="43" fontId="31" fillId="0" borderId="24" xfId="61" applyNumberFormat="1" applyFont="1" applyBorder="1" applyAlignment="1">
      <alignment horizontal="center" vertical="center"/>
    </xf>
    <xf numFmtId="49" fontId="24" fillId="5" borderId="24" xfId="60" applyNumberFormat="1" applyFont="1" applyFill="1" applyBorder="1" applyAlignment="1" applyProtection="1">
      <alignment horizontal="center"/>
    </xf>
    <xf numFmtId="3" fontId="36" fillId="0" borderId="2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 applyProtection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40" fontId="37" fillId="0" borderId="24" xfId="60" applyFont="1" applyFill="1" applyBorder="1" applyAlignment="1">
      <alignment vertical="center"/>
    </xf>
    <xf numFmtId="40" fontId="37" fillId="0" borderId="24" xfId="60" applyFont="1" applyFill="1" applyBorder="1" applyAlignment="1">
      <alignment horizontal="right" vertical="center"/>
    </xf>
    <xf numFmtId="2" fontId="37" fillId="0" borderId="3" xfId="0" applyNumberFormat="1" applyFont="1" applyFill="1" applyBorder="1" applyAlignment="1"/>
    <xf numFmtId="38" fontId="24" fillId="5" borderId="24" xfId="60" applyNumberFormat="1" applyFont="1" applyFill="1" applyBorder="1"/>
    <xf numFmtId="38" fontId="24" fillId="5" borderId="24" xfId="60" applyNumberFormat="1" applyFont="1" applyFill="1" applyBorder="1" applyAlignment="1" applyProtection="1">
      <alignment horizontal="left"/>
    </xf>
    <xf numFmtId="38" fontId="24" fillId="5" borderId="24" xfId="60" applyNumberFormat="1" applyFont="1" applyFill="1" applyBorder="1" applyProtection="1"/>
    <xf numFmtId="43" fontId="24" fillId="0" borderId="24" xfId="61" applyNumberFormat="1" applyFont="1" applyBorder="1" applyAlignment="1">
      <alignment horizontal="center" vertical="center"/>
    </xf>
    <xf numFmtId="38" fontId="33" fillId="0" borderId="14" xfId="60" applyNumberFormat="1" applyFont="1" applyFill="1" applyBorder="1" applyAlignment="1" applyProtection="1">
      <alignment horizontal="center"/>
    </xf>
    <xf numFmtId="0" fontId="24" fillId="0" borderId="0" xfId="0" applyFont="1" applyFill="1"/>
    <xf numFmtId="0" fontId="37" fillId="0" borderId="0" xfId="0" applyFont="1" applyFill="1" applyBorder="1"/>
    <xf numFmtId="0" fontId="37" fillId="0" borderId="0" xfId="0" applyFont="1" applyFill="1"/>
    <xf numFmtId="0" fontId="37" fillId="0" borderId="0" xfId="0" applyFont="1" applyFill="1" applyAlignment="1">
      <alignment horizontal="right"/>
    </xf>
    <xf numFmtId="3" fontId="37" fillId="0" borderId="0" xfId="0" applyNumberFormat="1" applyFont="1" applyFill="1" applyAlignment="1">
      <alignment horizontal="right"/>
    </xf>
    <xf numFmtId="40" fontId="37" fillId="0" borderId="0" xfId="60" applyFont="1" applyFill="1" applyAlignment="1">
      <alignment horizontal="right"/>
    </xf>
    <xf numFmtId="49" fontId="35" fillId="0" borderId="0" xfId="0" applyNumberFormat="1" applyFont="1" applyFill="1" applyAlignment="1">
      <alignment horizontal="center"/>
    </xf>
    <xf numFmtId="0" fontId="31" fillId="0" borderId="0" xfId="43" applyFont="1" applyBorder="1" applyAlignment="1">
      <alignment horizontal="left" vertical="center"/>
    </xf>
    <xf numFmtId="0" fontId="31" fillId="0" borderId="0" xfId="42" applyFont="1"/>
    <xf numFmtId="0" fontId="31" fillId="0" borderId="0" xfId="43" applyFont="1" applyAlignment="1">
      <alignment vertical="center"/>
    </xf>
    <xf numFmtId="0" fontId="31" fillId="0" borderId="0" xfId="0" applyFont="1"/>
    <xf numFmtId="0" fontId="31" fillId="0" borderId="0" xfId="67" applyFont="1"/>
    <xf numFmtId="0" fontId="32" fillId="0" borderId="0" xfId="42" applyFont="1"/>
    <xf numFmtId="38" fontId="24" fillId="0" borderId="24" xfId="60" applyNumberFormat="1" applyFont="1" applyFill="1" applyBorder="1" applyAlignment="1" applyProtection="1">
      <alignment horizontal="center"/>
    </xf>
    <xf numFmtId="43" fontId="31" fillId="0" borderId="24" xfId="60" applyNumberFormat="1" applyFont="1" applyFill="1" applyBorder="1" applyAlignment="1">
      <alignment horizontal="right" vertical="center"/>
    </xf>
    <xf numFmtId="38" fontId="27" fillId="0" borderId="0" xfId="0" applyNumberFormat="1" applyFont="1"/>
    <xf numFmtId="38" fontId="25" fillId="0" borderId="0" xfId="0" applyNumberFormat="1" applyFont="1" applyFill="1"/>
    <xf numFmtId="38" fontId="39" fillId="0" borderId="0" xfId="60" applyNumberFormat="1" applyFont="1" applyFill="1"/>
    <xf numFmtId="0" fontId="39" fillId="0" borderId="0" xfId="0" applyFont="1" applyFill="1"/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/>
    <xf numFmtId="38" fontId="31" fillId="5" borderId="24" xfId="60" applyNumberFormat="1" applyFont="1" applyFill="1" applyBorder="1" applyAlignment="1" applyProtection="1">
      <alignment horizontal="center" vertical="center"/>
    </xf>
    <xf numFmtId="38" fontId="24" fillId="5" borderId="27" xfId="60" applyNumberFormat="1" applyFont="1" applyFill="1" applyBorder="1" applyProtection="1"/>
    <xf numFmtId="40" fontId="24" fillId="0" borderId="20" xfId="6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40" fontId="24" fillId="0" borderId="13" xfId="60" applyFont="1" applyFill="1" applyBorder="1" applyAlignment="1">
      <alignment horizontal="center"/>
    </xf>
    <xf numFmtId="0" fontId="24" fillId="0" borderId="13" xfId="0" applyFont="1" applyFill="1" applyBorder="1" applyAlignment="1">
      <alignment horizontal="right"/>
    </xf>
    <xf numFmtId="0" fontId="24" fillId="0" borderId="34" xfId="0" applyFont="1" applyFill="1" applyBorder="1" applyAlignment="1"/>
    <xf numFmtId="40" fontId="24" fillId="0" borderId="21" xfId="60" applyFont="1" applyFill="1" applyBorder="1" applyAlignment="1">
      <alignment horizontal="center"/>
    </xf>
    <xf numFmtId="0" fontId="24" fillId="0" borderId="21" xfId="0" applyFont="1" applyFill="1" applyBorder="1" applyAlignment="1">
      <alignment horizontal="right"/>
    </xf>
    <xf numFmtId="0" fontId="31" fillId="0" borderId="14" xfId="0" applyFont="1" applyFill="1" applyBorder="1" applyAlignment="1">
      <alignment horizontal="center"/>
    </xf>
    <xf numFmtId="0" fontId="31" fillId="0" borderId="14" xfId="0" applyFont="1" applyFill="1" applyBorder="1" applyAlignment="1"/>
    <xf numFmtId="0" fontId="31" fillId="0" borderId="4" xfId="0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/>
    </xf>
    <xf numFmtId="40" fontId="24" fillId="0" borderId="5" xfId="60" applyFont="1" applyFill="1" applyBorder="1" applyAlignment="1">
      <alignment horizontal="center"/>
    </xf>
    <xf numFmtId="0" fontId="31" fillId="0" borderId="5" xfId="0" applyFont="1" applyFill="1" applyBorder="1" applyAlignment="1">
      <alignment horizontal="right"/>
    </xf>
    <xf numFmtId="40" fontId="24" fillId="0" borderId="25" xfId="60" applyFont="1" applyFill="1" applyBorder="1" applyAlignment="1">
      <alignment horizontal="center"/>
    </xf>
    <xf numFmtId="0" fontId="31" fillId="0" borderId="24" xfId="0" applyFont="1" applyFill="1" applyBorder="1" applyAlignment="1">
      <alignment horizontal="center"/>
    </xf>
    <xf numFmtId="0" fontId="31" fillId="0" borderId="24" xfId="0" applyFont="1" applyFill="1" applyBorder="1" applyAlignment="1">
      <alignment horizontal="right"/>
    </xf>
    <xf numFmtId="40" fontId="24" fillId="0" borderId="24" xfId="60" applyFont="1" applyFill="1" applyBorder="1" applyAlignment="1">
      <alignment horizontal="right"/>
    </xf>
    <xf numFmtId="0" fontId="31" fillId="0" borderId="24" xfId="0" applyFont="1" applyFill="1" applyBorder="1" applyAlignment="1"/>
    <xf numFmtId="40" fontId="24" fillId="0" borderId="24" xfId="6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31" fillId="0" borderId="25" xfId="0" applyFont="1" applyFill="1" applyBorder="1" applyAlignment="1"/>
    <xf numFmtId="0" fontId="31" fillId="0" borderId="25" xfId="0" applyFont="1" applyFill="1" applyBorder="1" applyAlignment="1">
      <alignment horizontal="right"/>
    </xf>
    <xf numFmtId="0" fontId="31" fillId="0" borderId="3" xfId="0" applyFont="1" applyFill="1" applyBorder="1" applyAlignment="1">
      <alignment horizontal="center"/>
    </xf>
    <xf numFmtId="0" fontId="31" fillId="0" borderId="3" xfId="0" applyFont="1" applyFill="1" applyBorder="1" applyAlignment="1"/>
    <xf numFmtId="0" fontId="31" fillId="0" borderId="16" xfId="0" applyFont="1" applyFill="1" applyBorder="1" applyAlignment="1">
      <alignment horizontal="center"/>
    </xf>
    <xf numFmtId="40" fontId="24" fillId="0" borderId="10" xfId="60" applyFont="1" applyFill="1" applyBorder="1" applyAlignment="1">
      <alignment horizontal="center"/>
    </xf>
    <xf numFmtId="0" fontId="31" fillId="0" borderId="10" xfId="0" applyFont="1" applyFill="1" applyBorder="1" applyAlignment="1">
      <alignment horizontal="right"/>
    </xf>
    <xf numFmtId="0" fontId="31" fillId="0" borderId="0" xfId="0" applyFont="1" applyFill="1"/>
    <xf numFmtId="0" fontId="31" fillId="0" borderId="0" xfId="0" applyFont="1" applyFill="1" applyBorder="1"/>
    <xf numFmtId="0" fontId="31" fillId="0" borderId="0" xfId="0" applyFont="1" applyFill="1" applyAlignment="1">
      <alignment horizontal="right"/>
    </xf>
    <xf numFmtId="3" fontId="31" fillId="0" borderId="0" xfId="0" applyNumberFormat="1" applyFont="1" applyFill="1" applyAlignment="1">
      <alignment horizontal="right"/>
    </xf>
    <xf numFmtId="40" fontId="31" fillId="0" borderId="0" xfId="60" applyFont="1" applyFill="1" applyAlignment="1">
      <alignment horizontal="right"/>
    </xf>
    <xf numFmtId="40" fontId="31" fillId="0" borderId="24" xfId="60" applyFont="1" applyFill="1" applyBorder="1" applyAlignment="1">
      <alignment horizontal="right"/>
    </xf>
    <xf numFmtId="2" fontId="42" fillId="0" borderId="0" xfId="0" applyNumberFormat="1" applyFont="1" applyFill="1"/>
    <xf numFmtId="2" fontId="39" fillId="0" borderId="0" xfId="0" applyNumberFormat="1" applyFont="1" applyFill="1"/>
    <xf numFmtId="2" fontId="26" fillId="0" borderId="0" xfId="0" applyNumberFormat="1" applyFont="1" applyFill="1"/>
    <xf numFmtId="2" fontId="40" fillId="0" borderId="0" xfId="0" applyNumberFormat="1" applyFont="1" applyFill="1"/>
    <xf numFmtId="2" fontId="41" fillId="0" borderId="0" xfId="0" applyNumberFormat="1" applyFont="1" applyFill="1"/>
    <xf numFmtId="2" fontId="25" fillId="0" borderId="0" xfId="0" applyNumberFormat="1" applyFont="1" applyFill="1"/>
    <xf numFmtId="3" fontId="33" fillId="0" borderId="14" xfId="0" applyNumberFormat="1" applyFont="1" applyFill="1" applyBorder="1" applyAlignment="1">
      <alignment horizontal="right"/>
    </xf>
    <xf numFmtId="3" fontId="31" fillId="0" borderId="21" xfId="0" applyNumberFormat="1" applyFont="1" applyFill="1" applyBorder="1"/>
    <xf numFmtId="3" fontId="33" fillId="0" borderId="14" xfId="0" applyNumberFormat="1" applyFont="1" applyFill="1" applyBorder="1" applyAlignment="1">
      <alignment horizontal="center"/>
    </xf>
    <xf numFmtId="3" fontId="28" fillId="0" borderId="22" xfId="0" applyNumberFormat="1" applyFont="1" applyFill="1" applyBorder="1" applyAlignment="1">
      <alignment horizontal="right"/>
    </xf>
    <xf numFmtId="0" fontId="33" fillId="0" borderId="2" xfId="0" applyFont="1" applyBorder="1" applyAlignment="1">
      <alignment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3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>
      <alignment horizontal="center" vertical="center"/>
    </xf>
    <xf numFmtId="195" fontId="33" fillId="0" borderId="14" xfId="60" applyNumberFormat="1" applyFont="1" applyFill="1" applyBorder="1" applyAlignment="1">
      <alignment horizontal="right"/>
    </xf>
    <xf numFmtId="0" fontId="33" fillId="0" borderId="14" xfId="0" applyFont="1" applyFill="1" applyBorder="1" applyAlignment="1">
      <alignment horizontal="center"/>
    </xf>
    <xf numFmtId="4" fontId="33" fillId="0" borderId="14" xfId="0" applyNumberFormat="1" applyFont="1" applyFill="1" applyBorder="1" applyAlignment="1">
      <alignment horizontal="center"/>
    </xf>
    <xf numFmtId="194" fontId="33" fillId="0" borderId="14" xfId="0" applyNumberFormat="1" applyFont="1" applyFill="1" applyBorder="1" applyAlignment="1">
      <alignment horizontal="right"/>
    </xf>
    <xf numFmtId="0" fontId="33" fillId="0" borderId="15" xfId="0" applyFont="1" applyFill="1" applyBorder="1" applyAlignment="1">
      <alignment horizontal="right"/>
    </xf>
    <xf numFmtId="0" fontId="33" fillId="0" borderId="15" xfId="0" applyFont="1" applyFill="1" applyBorder="1" applyAlignment="1"/>
    <xf numFmtId="0" fontId="33" fillId="0" borderId="15" xfId="68" applyFont="1" applyFill="1" applyBorder="1" applyAlignment="1">
      <alignment horizontal="left"/>
    </xf>
    <xf numFmtId="0" fontId="33" fillId="0" borderId="15" xfId="68" applyFont="1" applyFill="1" applyBorder="1" applyAlignment="1"/>
    <xf numFmtId="0" fontId="33" fillId="0" borderId="17" xfId="0" applyFont="1" applyFill="1" applyBorder="1" applyAlignment="1">
      <alignment horizontal="center"/>
    </xf>
    <xf numFmtId="0" fontId="33" fillId="0" borderId="18" xfId="0" applyFont="1" applyFill="1" applyBorder="1" applyAlignment="1"/>
    <xf numFmtId="0" fontId="33" fillId="0" borderId="18" xfId="68" applyFont="1" applyFill="1" applyBorder="1" applyAlignment="1"/>
    <xf numFmtId="3" fontId="33" fillId="0" borderId="17" xfId="0" applyNumberFormat="1" applyFont="1" applyFill="1" applyBorder="1" applyAlignment="1">
      <alignment horizontal="right"/>
    </xf>
    <xf numFmtId="4" fontId="33" fillId="0" borderId="17" xfId="0" applyNumberFormat="1" applyFont="1" applyFill="1" applyBorder="1" applyAlignment="1">
      <alignment horizontal="center"/>
    </xf>
    <xf numFmtId="0" fontId="33" fillId="0" borderId="19" xfId="0" applyFont="1" applyFill="1" applyBorder="1" applyAlignment="1">
      <alignment horizontal="center"/>
    </xf>
    <xf numFmtId="0" fontId="33" fillId="0" borderId="19" xfId="0" applyFont="1" applyFill="1" applyBorder="1" applyAlignment="1"/>
    <xf numFmtId="0" fontId="33" fillId="0" borderId="19" xfId="68" applyFont="1" applyFill="1" applyBorder="1" applyAlignment="1"/>
    <xf numFmtId="3" fontId="33" fillId="0" borderId="19" xfId="0" applyNumberFormat="1" applyFont="1" applyFill="1" applyBorder="1" applyAlignment="1">
      <alignment horizontal="right"/>
    </xf>
    <xf numFmtId="0" fontId="31" fillId="0" borderId="0" xfId="43" applyFont="1" applyAlignment="1">
      <alignment horizontal="left" vertical="center"/>
    </xf>
    <xf numFmtId="3" fontId="31" fillId="0" borderId="24" xfId="0" applyNumberFormat="1" applyFont="1" applyFill="1" applyBorder="1"/>
    <xf numFmtId="0" fontId="31" fillId="0" borderId="0" xfId="43" applyFont="1" applyAlignment="1">
      <alignment horizontal="center" vertical="center"/>
    </xf>
    <xf numFmtId="40" fontId="26" fillId="0" borderId="0" xfId="60" applyFont="1" applyFill="1"/>
    <xf numFmtId="40" fontId="31" fillId="0" borderId="24" xfId="60" applyFont="1" applyFill="1" applyBorder="1" applyAlignment="1"/>
    <xf numFmtId="40" fontId="27" fillId="0" borderId="0" xfId="60" applyFont="1"/>
    <xf numFmtId="0" fontId="35" fillId="0" borderId="14" xfId="0" applyFont="1" applyFill="1" applyBorder="1" applyAlignment="1">
      <alignment horizontal="center"/>
    </xf>
    <xf numFmtId="40" fontId="37" fillId="0" borderId="24" xfId="60" applyFont="1" applyFill="1" applyBorder="1" applyAlignment="1"/>
    <xf numFmtId="40" fontId="37" fillId="0" borderId="24" xfId="60" applyFont="1" applyFill="1" applyBorder="1" applyAlignment="1">
      <alignment horizontal="right"/>
    </xf>
    <xf numFmtId="40" fontId="35" fillId="0" borderId="24" xfId="60" applyFont="1" applyFill="1" applyBorder="1" applyAlignment="1">
      <alignment horizontal="right"/>
    </xf>
    <xf numFmtId="40" fontId="37" fillId="0" borderId="14" xfId="60" applyFont="1" applyFill="1" applyBorder="1" applyAlignment="1">
      <alignment horizontal="right"/>
    </xf>
    <xf numFmtId="40" fontId="39" fillId="0" borderId="0" xfId="60" applyFont="1" applyFill="1"/>
    <xf numFmtId="0" fontId="43" fillId="0" borderId="0" xfId="0" applyFont="1" applyFill="1"/>
    <xf numFmtId="3" fontId="27" fillId="0" borderId="0" xfId="0" applyNumberFormat="1" applyFont="1"/>
    <xf numFmtId="0" fontId="44" fillId="0" borderId="0" xfId="0" applyFont="1"/>
    <xf numFmtId="43" fontId="31" fillId="0" borderId="27" xfId="0" applyNumberFormat="1" applyFont="1" applyBorder="1" applyAlignment="1">
      <alignment horizontal="right" vertical="center"/>
    </xf>
    <xf numFmtId="40" fontId="31" fillId="5" borderId="24" xfId="60" applyFont="1" applyFill="1" applyBorder="1" applyAlignment="1" applyProtection="1">
      <alignment horizontal="right" vertical="center"/>
    </xf>
    <xf numFmtId="43" fontId="31" fillId="0" borderId="24" xfId="0" applyNumberFormat="1" applyFont="1" applyBorder="1" applyAlignment="1">
      <alignment horizontal="right" vertical="center"/>
    </xf>
    <xf numFmtId="0" fontId="32" fillId="0" borderId="0" xfId="44" applyFont="1"/>
    <xf numFmtId="0" fontId="26" fillId="0" borderId="0" xfId="0" applyFont="1"/>
    <xf numFmtId="0" fontId="24" fillId="0" borderId="3" xfId="0" applyFont="1" applyBorder="1" applyAlignment="1">
      <alignment horizontal="center"/>
    </xf>
    <xf numFmtId="49" fontId="35" fillId="0" borderId="10" xfId="0" applyNumberFormat="1" applyFont="1" applyBorder="1" applyAlignment="1">
      <alignment horizontal="center"/>
    </xf>
    <xf numFmtId="3" fontId="24" fillId="0" borderId="14" xfId="0" applyNumberFormat="1" applyFont="1" applyBorder="1" applyAlignment="1">
      <alignment horizontal="center" vertical="center"/>
    </xf>
    <xf numFmtId="3" fontId="36" fillId="0" borderId="33" xfId="0" applyNumberFormat="1" applyFont="1" applyBorder="1" applyAlignment="1">
      <alignment horizontal="left" vertical="center"/>
    </xf>
    <xf numFmtId="0" fontId="37" fillId="0" borderId="31" xfId="0" applyFont="1" applyBorder="1" applyAlignment="1">
      <alignment horizontal="center"/>
    </xf>
    <xf numFmtId="49" fontId="35" fillId="0" borderId="14" xfId="0" applyNumberFormat="1" applyFont="1" applyBorder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0" fontId="25" fillId="0" borderId="0" xfId="0" applyFont="1"/>
    <xf numFmtId="38" fontId="36" fillId="5" borderId="27" xfId="60" applyNumberFormat="1" applyFont="1" applyFill="1" applyBorder="1" applyAlignment="1" applyProtection="1">
      <alignment horizontal="left"/>
    </xf>
    <xf numFmtId="207" fontId="31" fillId="0" borderId="24" xfId="61" applyNumberFormat="1" applyFont="1" applyBorder="1" applyAlignment="1">
      <alignment horizontal="left" vertical="center"/>
    </xf>
    <xf numFmtId="3" fontId="24" fillId="0" borderId="24" xfId="0" applyNumberFormat="1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/>
    </xf>
    <xf numFmtId="2" fontId="39" fillId="0" borderId="0" xfId="0" applyNumberFormat="1" applyFont="1"/>
    <xf numFmtId="0" fontId="39" fillId="0" borderId="0" xfId="0" applyFont="1"/>
    <xf numFmtId="2" fontId="26" fillId="0" borderId="0" xfId="0" applyNumberFormat="1" applyFont="1"/>
    <xf numFmtId="2" fontId="40" fillId="0" borderId="0" xfId="0" applyNumberFormat="1" applyFont="1"/>
    <xf numFmtId="0" fontId="40" fillId="0" borderId="0" xfId="0" applyFont="1"/>
    <xf numFmtId="49" fontId="35" fillId="5" borderId="17" xfId="60" applyNumberFormat="1" applyFont="1" applyFill="1" applyBorder="1" applyAlignment="1" applyProtection="1">
      <alignment horizontal="center"/>
    </xf>
    <xf numFmtId="0" fontId="27" fillId="8" borderId="0" xfId="43" applyFont="1" applyFill="1" applyAlignment="1">
      <alignment vertical="center"/>
    </xf>
    <xf numFmtId="49" fontId="45" fillId="0" borderId="24" xfId="60" applyNumberFormat="1" applyFont="1" applyFill="1" applyBorder="1" applyAlignment="1" applyProtection="1">
      <alignment horizontal="center"/>
    </xf>
    <xf numFmtId="49" fontId="24" fillId="0" borderId="24" xfId="60" applyNumberFormat="1" applyFont="1" applyFill="1" applyBorder="1" applyAlignment="1" applyProtection="1">
      <alignment horizontal="center"/>
    </xf>
    <xf numFmtId="49" fontId="27" fillId="0" borderId="24" xfId="60" applyNumberFormat="1" applyFont="1" applyFill="1" applyBorder="1" applyAlignment="1" applyProtection="1">
      <alignment horizontal="center"/>
    </xf>
    <xf numFmtId="38" fontId="31" fillId="0" borderId="24" xfId="60" applyNumberFormat="1" applyFont="1" applyFill="1" applyBorder="1" applyAlignment="1" applyProtection="1">
      <alignment horizontal="center" vertical="center"/>
    </xf>
    <xf numFmtId="49" fontId="26" fillId="0" borderId="24" xfId="60" applyNumberFormat="1" applyFont="1" applyFill="1" applyBorder="1" applyAlignment="1" applyProtection="1">
      <alignment horizontal="center"/>
    </xf>
    <xf numFmtId="3" fontId="24" fillId="0" borderId="27" xfId="0" applyNumberFormat="1" applyFont="1" applyFill="1" applyBorder="1" applyAlignment="1">
      <alignment horizontal="left" vertical="center"/>
    </xf>
    <xf numFmtId="3" fontId="24" fillId="0" borderId="30" xfId="0" applyNumberFormat="1" applyFont="1" applyFill="1" applyBorder="1" applyAlignment="1">
      <alignment horizontal="left" vertical="center"/>
    </xf>
    <xf numFmtId="38" fontId="24" fillId="0" borderId="25" xfId="60" applyNumberFormat="1" applyFont="1" applyFill="1" applyBorder="1" applyAlignment="1" applyProtection="1">
      <alignment horizontal="center"/>
    </xf>
    <xf numFmtId="43" fontId="31" fillId="0" borderId="25" xfId="60" applyNumberFormat="1" applyFont="1" applyFill="1" applyBorder="1" applyAlignment="1">
      <alignment horizontal="right" vertical="center"/>
    </xf>
    <xf numFmtId="49" fontId="24" fillId="0" borderId="25" xfId="60" applyNumberFormat="1" applyFont="1" applyFill="1" applyBorder="1" applyAlignment="1" applyProtection="1">
      <alignment horizontal="center"/>
    </xf>
    <xf numFmtId="38" fontId="24" fillId="0" borderId="14" xfId="60" applyNumberFormat="1" applyFont="1" applyFill="1" applyBorder="1" applyAlignment="1" applyProtection="1">
      <alignment horizontal="center"/>
    </xf>
    <xf numFmtId="38" fontId="24" fillId="5" borderId="14" xfId="60" applyNumberFormat="1" applyFont="1" applyFill="1" applyBorder="1"/>
    <xf numFmtId="38" fontId="24" fillId="0" borderId="14" xfId="60" applyNumberFormat="1" applyFont="1" applyFill="1" applyBorder="1" applyAlignment="1" applyProtection="1">
      <alignment horizontal="left"/>
    </xf>
    <xf numFmtId="38" fontId="24" fillId="5" borderId="14" xfId="60" applyNumberFormat="1" applyFont="1" applyFill="1" applyBorder="1" applyAlignment="1" applyProtection="1">
      <alignment horizontal="left"/>
    </xf>
    <xf numFmtId="38" fontId="24" fillId="5" borderId="14" xfId="60" applyNumberFormat="1" applyFont="1" applyFill="1" applyBorder="1" applyProtection="1"/>
    <xf numFmtId="38" fontId="24" fillId="5" borderId="33" xfId="60" applyNumberFormat="1" applyFont="1" applyFill="1" applyBorder="1" applyProtection="1"/>
    <xf numFmtId="38" fontId="24" fillId="0" borderId="3" xfId="60" applyNumberFormat="1" applyFont="1" applyFill="1" applyBorder="1" applyAlignment="1" applyProtection="1">
      <alignment horizontal="center"/>
    </xf>
    <xf numFmtId="38" fontId="24" fillId="5" borderId="3" xfId="60" applyNumberFormat="1" applyFont="1" applyFill="1" applyBorder="1" applyAlignment="1" applyProtection="1">
      <alignment horizontal="center"/>
    </xf>
    <xf numFmtId="43" fontId="24" fillId="0" borderId="3" xfId="61" applyNumberFormat="1" applyFont="1" applyFill="1" applyBorder="1" applyAlignment="1">
      <alignment horizontal="center" vertical="center"/>
    </xf>
    <xf numFmtId="43" fontId="24" fillId="0" borderId="3" xfId="61" applyNumberFormat="1" applyFont="1" applyBorder="1" applyAlignment="1">
      <alignment horizontal="center" vertical="center"/>
    </xf>
    <xf numFmtId="38" fontId="24" fillId="0" borderId="26" xfId="60" applyNumberFormat="1" applyFont="1" applyFill="1" applyBorder="1" applyAlignment="1" applyProtection="1">
      <alignment horizontal="center"/>
    </xf>
    <xf numFmtId="38" fontId="31" fillId="0" borderId="4" xfId="60" applyNumberFormat="1" applyFont="1" applyFill="1" applyBorder="1" applyAlignment="1" applyProtection="1">
      <alignment horizontal="left" vertical="center"/>
    </xf>
    <xf numFmtId="49" fontId="45" fillId="0" borderId="26" xfId="60" applyNumberFormat="1" applyFont="1" applyFill="1" applyBorder="1" applyAlignment="1" applyProtection="1">
      <alignment horizontal="center"/>
    </xf>
    <xf numFmtId="49" fontId="45" fillId="0" borderId="25" xfId="60" applyNumberFormat="1" applyFont="1" applyFill="1" applyBorder="1" applyAlignment="1" applyProtection="1">
      <alignment horizontal="center"/>
    </xf>
    <xf numFmtId="49" fontId="31" fillId="0" borderId="30" xfId="60" applyNumberFormat="1" applyFont="1" applyFill="1" applyBorder="1" applyAlignment="1" applyProtection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right" vertical="center"/>
    </xf>
    <xf numFmtId="49" fontId="35" fillId="0" borderId="0" xfId="0" applyNumberFormat="1" applyFont="1" applyFill="1" applyBorder="1" applyAlignment="1">
      <alignment horizontal="center" vertical="center"/>
    </xf>
    <xf numFmtId="49" fontId="35" fillId="0" borderId="0" xfId="6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3" fontId="24" fillId="0" borderId="26" xfId="0" applyNumberFormat="1" applyFont="1" applyBorder="1" applyAlignment="1">
      <alignment horizontal="center" vertical="center"/>
    </xf>
    <xf numFmtId="43" fontId="31" fillId="0" borderId="25" xfId="61" applyNumberFormat="1" applyFont="1" applyBorder="1" applyAlignment="1">
      <alignment horizontal="center" vertical="center"/>
    </xf>
    <xf numFmtId="40" fontId="31" fillId="5" borderId="25" xfId="60" applyFont="1" applyFill="1" applyBorder="1" applyAlignment="1" applyProtection="1">
      <alignment horizontal="right" vertical="center"/>
    </xf>
    <xf numFmtId="43" fontId="31" fillId="0" borderId="29" xfId="0" applyNumberFormat="1" applyFont="1" applyBorder="1" applyAlignment="1">
      <alignment horizontal="right" vertical="center"/>
    </xf>
    <xf numFmtId="49" fontId="35" fillId="5" borderId="25" xfId="60" applyNumberFormat="1" applyFont="1" applyFill="1" applyBorder="1" applyAlignment="1" applyProtection="1">
      <alignment horizontal="center"/>
    </xf>
    <xf numFmtId="49" fontId="24" fillId="0" borderId="14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3" fontId="31" fillId="0" borderId="25" xfId="0" applyNumberFormat="1" applyFont="1" applyBorder="1" applyAlignment="1">
      <alignment horizontal="right" vertical="center"/>
    </xf>
    <xf numFmtId="38" fontId="35" fillId="5" borderId="33" xfId="60" applyNumberFormat="1" applyFont="1" applyFill="1" applyBorder="1" applyAlignment="1" applyProtection="1">
      <alignment horizontal="left"/>
    </xf>
    <xf numFmtId="38" fontId="37" fillId="5" borderId="31" xfId="60" applyNumberFormat="1" applyFont="1" applyFill="1" applyBorder="1" applyAlignment="1" applyProtection="1">
      <alignment horizontal="left"/>
    </xf>
    <xf numFmtId="49" fontId="35" fillId="5" borderId="14" xfId="60" applyNumberFormat="1" applyFont="1" applyFill="1" applyBorder="1" applyAlignment="1" applyProtection="1">
      <alignment horizontal="center"/>
    </xf>
    <xf numFmtId="207" fontId="31" fillId="0" borderId="25" xfId="61" applyNumberFormat="1" applyFont="1" applyBorder="1" applyAlignment="1">
      <alignment horizontal="left" vertical="center"/>
    </xf>
    <xf numFmtId="3" fontId="24" fillId="0" borderId="3" xfId="0" applyNumberFormat="1" applyFont="1" applyBorder="1" applyAlignment="1">
      <alignment horizontal="center" vertical="center"/>
    </xf>
    <xf numFmtId="49" fontId="35" fillId="5" borderId="3" xfId="60" applyNumberFormat="1" applyFont="1" applyFill="1" applyBorder="1" applyAlignment="1" applyProtection="1">
      <alignment horizontal="center"/>
    </xf>
    <xf numFmtId="0" fontId="47" fillId="7" borderId="0" xfId="0" applyFont="1" applyFill="1"/>
    <xf numFmtId="44" fontId="46" fillId="7" borderId="0" xfId="0" applyNumberFormat="1" applyFont="1" applyFill="1"/>
    <xf numFmtId="44" fontId="27" fillId="0" borderId="0" xfId="60" applyNumberFormat="1" applyFont="1"/>
    <xf numFmtId="44" fontId="48" fillId="0" borderId="0" xfId="0" applyNumberFormat="1" applyFont="1"/>
    <xf numFmtId="0" fontId="28" fillId="0" borderId="3" xfId="0" applyFont="1" applyFill="1" applyBorder="1" applyAlignment="1" applyProtection="1">
      <alignment horizontal="center" vertical="center"/>
      <protection locked="0"/>
    </xf>
    <xf numFmtId="38" fontId="31" fillId="0" borderId="27" xfId="60" applyNumberFormat="1" applyFont="1" applyFill="1" applyBorder="1" applyAlignment="1" applyProtection="1">
      <alignment horizontal="left" vertical="center"/>
    </xf>
    <xf numFmtId="0" fontId="24" fillId="0" borderId="16" xfId="0" applyFont="1" applyFill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27" fillId="0" borderId="0" xfId="0" applyFont="1" applyBorder="1"/>
    <xf numFmtId="0" fontId="31" fillId="0" borderId="0" xfId="43" applyFont="1" applyAlignment="1">
      <alignment vertical="center" wrapText="1"/>
    </xf>
    <xf numFmtId="0" fontId="31" fillId="0" borderId="0" xfId="44" applyFont="1"/>
    <xf numFmtId="0" fontId="24" fillId="0" borderId="0" xfId="43" applyFont="1" applyAlignment="1">
      <alignment horizontal="left" vertical="center"/>
    </xf>
    <xf numFmtId="0" fontId="31" fillId="0" borderId="0" xfId="67" applyFont="1" applyAlignment="1">
      <alignment horizontal="left"/>
    </xf>
    <xf numFmtId="2" fontId="31" fillId="0" borderId="0" xfId="67" applyNumberFormat="1" applyFont="1"/>
    <xf numFmtId="0" fontId="24" fillId="0" borderId="0" xfId="67" applyFont="1" applyAlignment="1">
      <alignment horizontal="left"/>
    </xf>
    <xf numFmtId="0" fontId="31" fillId="0" borderId="13" xfId="0" applyFont="1" applyBorder="1" applyAlignment="1">
      <alignment horizontal="center" vertical="center"/>
    </xf>
    <xf numFmtId="0" fontId="31" fillId="0" borderId="4" xfId="66" quotePrefix="1" applyFont="1" applyBorder="1" applyAlignment="1">
      <alignment horizontal="center"/>
    </xf>
    <xf numFmtId="0" fontId="31" fillId="0" borderId="35" xfId="0" applyFont="1" applyBorder="1" applyAlignment="1">
      <alignment vertical="center"/>
    </xf>
    <xf numFmtId="0" fontId="31" fillId="0" borderId="34" xfId="0" applyFont="1" applyBorder="1"/>
    <xf numFmtId="0" fontId="31" fillId="0" borderId="36" xfId="0" applyFont="1" applyBorder="1"/>
    <xf numFmtId="38" fontId="31" fillId="0" borderId="21" xfId="60" applyNumberFormat="1" applyFont="1" applyBorder="1" applyAlignment="1">
      <alignment horizontal="center"/>
    </xf>
    <xf numFmtId="3" fontId="31" fillId="0" borderId="36" xfId="0" applyNumberFormat="1" applyFont="1" applyBorder="1" applyAlignment="1">
      <alignment horizontal="right"/>
    </xf>
    <xf numFmtId="0" fontId="31" fillId="0" borderId="37" xfId="66" quotePrefix="1" applyFont="1" applyBorder="1" applyAlignment="1">
      <alignment horizontal="center"/>
    </xf>
    <xf numFmtId="0" fontId="31" fillId="0" borderId="37" xfId="66" applyFont="1" applyBorder="1"/>
    <xf numFmtId="0" fontId="31" fillId="0" borderId="18" xfId="66" quotePrefix="1" applyFont="1" applyBorder="1" applyAlignment="1">
      <alignment horizontal="left"/>
    </xf>
    <xf numFmtId="192" fontId="24" fillId="0" borderId="38" xfId="66" applyNumberFormat="1" applyFont="1" applyBorder="1" applyAlignment="1">
      <alignment horizontal="center"/>
    </xf>
    <xf numFmtId="3" fontId="24" fillId="0" borderId="3" xfId="0" applyNumberFormat="1" applyFont="1" applyBorder="1" applyAlignment="1">
      <alignment horizontal="center"/>
    </xf>
    <xf numFmtId="3" fontId="24" fillId="0" borderId="3" xfId="0" applyNumberFormat="1" applyFont="1" applyBorder="1" applyAlignment="1">
      <alignment horizontal="right"/>
    </xf>
    <xf numFmtId="0" fontId="31" fillId="0" borderId="21" xfId="66" quotePrefix="1" applyFont="1" applyBorder="1" applyAlignment="1">
      <alignment horizontal="center"/>
    </xf>
    <xf numFmtId="0" fontId="31" fillId="0" borderId="15" xfId="0" applyFont="1" applyBorder="1" applyAlignment="1">
      <alignment vertical="center"/>
    </xf>
    <xf numFmtId="0" fontId="31" fillId="0" borderId="15" xfId="66" quotePrefix="1" applyFont="1" applyBorder="1" applyAlignment="1">
      <alignment horizontal="left"/>
    </xf>
    <xf numFmtId="0" fontId="31" fillId="0" borderId="31" xfId="66" applyFont="1" applyBorder="1"/>
    <xf numFmtId="190" fontId="31" fillId="0" borderId="27" xfId="62" applyNumberFormat="1" applyFont="1" applyBorder="1" applyAlignment="1">
      <alignment horizontal="left" vertical="center"/>
    </xf>
    <xf numFmtId="190" fontId="31" fillId="0" borderId="32" xfId="62" applyNumberFormat="1" applyFont="1" applyBorder="1" applyAlignment="1">
      <alignment horizontal="left" vertical="center"/>
    </xf>
    <xf numFmtId="190" fontId="31" fillId="0" borderId="30" xfId="62" applyNumberFormat="1" applyFont="1" applyBorder="1" applyAlignment="1">
      <alignment horizontal="left" vertical="center"/>
    </xf>
    <xf numFmtId="0" fontId="31" fillId="0" borderId="37" xfId="66" quotePrefix="1" applyFont="1" applyBorder="1" applyAlignment="1">
      <alignment horizontal="left"/>
    </xf>
    <xf numFmtId="9" fontId="31" fillId="0" borderId="38" xfId="66" applyNumberFormat="1" applyFont="1" applyBorder="1" applyAlignment="1">
      <alignment horizontal="center"/>
    </xf>
    <xf numFmtId="190" fontId="24" fillId="0" borderId="32" xfId="62" applyNumberFormat="1" applyFont="1" applyBorder="1" applyAlignment="1">
      <alignment horizontal="center"/>
    </xf>
    <xf numFmtId="190" fontId="24" fillId="0" borderId="30" xfId="62" applyNumberFormat="1" applyFont="1" applyBorder="1" applyAlignment="1">
      <alignment horizontal="left"/>
    </xf>
    <xf numFmtId="38" fontId="31" fillId="0" borderId="21" xfId="60" applyNumberFormat="1" applyFont="1" applyBorder="1" applyAlignment="1">
      <alignment horizontal="left"/>
    </xf>
    <xf numFmtId="38" fontId="24" fillId="0" borderId="36" xfId="60" applyNumberFormat="1" applyFont="1" applyBorder="1" applyAlignment="1">
      <alignment horizontal="right"/>
    </xf>
    <xf numFmtId="190" fontId="24" fillId="0" borderId="32" xfId="62" applyNumberFormat="1" applyFont="1" applyBorder="1" applyAlignment="1">
      <alignment horizontal="left"/>
    </xf>
    <xf numFmtId="190" fontId="24" fillId="0" borderId="30" xfId="62" applyNumberFormat="1" applyFont="1" applyBorder="1" applyAlignment="1">
      <alignment horizontal="left" vertical="center"/>
    </xf>
    <xf numFmtId="0" fontId="31" fillId="0" borderId="17" xfId="66" quotePrefix="1" applyFont="1" applyBorder="1" applyAlignment="1">
      <alignment horizontal="left"/>
    </xf>
    <xf numFmtId="187" fontId="31" fillId="0" borderId="12" xfId="62" applyFont="1" applyBorder="1"/>
    <xf numFmtId="38" fontId="24" fillId="0" borderId="9" xfId="60" applyNumberFormat="1" applyFont="1" applyBorder="1" applyAlignment="1">
      <alignment horizontal="left"/>
    </xf>
    <xf numFmtId="38" fontId="24" fillId="0" borderId="13" xfId="60" applyNumberFormat="1" applyFont="1" applyBorder="1" applyAlignment="1">
      <alignment horizontal="left"/>
    </xf>
    <xf numFmtId="3" fontId="31" fillId="0" borderId="27" xfId="0" applyNumberFormat="1" applyFont="1" applyBorder="1" applyAlignment="1">
      <alignment horizontal="left" vertical="center"/>
    </xf>
    <xf numFmtId="3" fontId="24" fillId="0" borderId="32" xfId="0" applyNumberFormat="1" applyFont="1" applyBorder="1" applyAlignment="1">
      <alignment horizontal="left"/>
    </xf>
    <xf numFmtId="3" fontId="24" fillId="0" borderId="30" xfId="0" applyNumberFormat="1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189" fontId="31" fillId="0" borderId="2" xfId="0" applyNumberFormat="1" applyFont="1" applyBorder="1"/>
    <xf numFmtId="38" fontId="24" fillId="0" borderId="6" xfId="60" applyNumberFormat="1" applyFont="1" applyFill="1" applyBorder="1" applyAlignment="1"/>
    <xf numFmtId="38" fontId="24" fillId="0" borderId="20" xfId="60" applyNumberFormat="1" applyFont="1" applyFill="1" applyBorder="1" applyAlignment="1"/>
    <xf numFmtId="3" fontId="37" fillId="0" borderId="27" xfId="0" applyNumberFormat="1" applyFont="1" applyBorder="1" applyAlignment="1">
      <alignment horizontal="left" vertical="center"/>
    </xf>
    <xf numFmtId="3" fontId="52" fillId="0" borderId="32" xfId="0" applyNumberFormat="1" applyFont="1" applyBorder="1" applyAlignment="1">
      <alignment horizontal="left"/>
    </xf>
    <xf numFmtId="3" fontId="52" fillId="0" borderId="30" xfId="0" applyNumberFormat="1" applyFont="1" applyBorder="1" applyAlignment="1">
      <alignment horizontal="left"/>
    </xf>
    <xf numFmtId="2" fontId="24" fillId="6" borderId="11" xfId="0" quotePrefix="1" applyNumberFormat="1" applyFont="1" applyFill="1" applyBorder="1"/>
    <xf numFmtId="0" fontId="24" fillId="0" borderId="2" xfId="0" quotePrefix="1" applyFont="1" applyBorder="1" applyAlignment="1">
      <alignment horizontal="left"/>
    </xf>
    <xf numFmtId="2" fontId="24" fillId="6" borderId="12" xfId="0" applyNumberFormat="1" applyFont="1" applyFill="1" applyBorder="1"/>
    <xf numFmtId="38" fontId="24" fillId="0" borderId="3" xfId="60" applyNumberFormat="1" applyFont="1" applyFill="1" applyBorder="1" applyAlignment="1"/>
    <xf numFmtId="0" fontId="24" fillId="0" borderId="16" xfId="0" quotePrefix="1" applyFont="1" applyBorder="1" applyAlignment="1">
      <alignment horizontal="left"/>
    </xf>
    <xf numFmtId="3" fontId="31" fillId="0" borderId="14" xfId="0" applyNumberFormat="1" applyFont="1" applyFill="1" applyBorder="1"/>
    <xf numFmtId="2" fontId="31" fillId="0" borderId="24" xfId="0" applyNumberFormat="1" applyFont="1" applyBorder="1" applyAlignment="1" applyProtection="1">
      <alignment horizontal="center" vertical="center"/>
      <protection locked="0"/>
    </xf>
    <xf numFmtId="40" fontId="31" fillId="0" borderId="24" xfId="60" applyFont="1" applyFill="1" applyBorder="1" applyAlignment="1" applyProtection="1">
      <alignment horizontal="right" vertical="center"/>
    </xf>
    <xf numFmtId="49" fontId="31" fillId="0" borderId="2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2" fontId="31" fillId="0" borderId="25" xfId="0" applyNumberFormat="1" applyFont="1" applyBorder="1" applyAlignment="1" applyProtection="1">
      <alignment horizontal="center" vertical="center"/>
      <protection locked="0"/>
    </xf>
    <xf numFmtId="40" fontId="31" fillId="0" borderId="25" xfId="60" applyFont="1" applyFill="1" applyBorder="1" applyAlignment="1" applyProtection="1">
      <alignment horizontal="right" vertical="center"/>
    </xf>
    <xf numFmtId="40" fontId="31" fillId="0" borderId="26" xfId="60" applyFont="1" applyFill="1" applyBorder="1" applyAlignment="1" applyProtection="1">
      <alignment horizontal="right" vertical="center"/>
    </xf>
    <xf numFmtId="2" fontId="31" fillId="0" borderId="14" xfId="0" applyNumberFormat="1" applyFont="1" applyBorder="1" applyAlignment="1" applyProtection="1">
      <alignment horizontal="center" vertical="center"/>
      <protection locked="0"/>
    </xf>
    <xf numFmtId="2" fontId="31" fillId="0" borderId="26" xfId="0" applyNumberFormat="1" applyFont="1" applyBorder="1" applyAlignment="1" applyProtection="1">
      <alignment horizontal="center" vertical="center"/>
      <protection locked="0"/>
    </xf>
    <xf numFmtId="2" fontId="41" fillId="0" borderId="0" xfId="0" applyNumberFormat="1" applyFont="1"/>
    <xf numFmtId="0" fontId="41" fillId="0" borderId="0" xfId="0" applyFont="1"/>
    <xf numFmtId="2" fontId="42" fillId="0" borderId="0" xfId="0" applyNumberFormat="1" applyFont="1"/>
    <xf numFmtId="0" fontId="42" fillId="0" borderId="0" xfId="0" applyFont="1"/>
    <xf numFmtId="38" fontId="25" fillId="0" borderId="0" xfId="0" applyNumberFormat="1" applyFont="1"/>
    <xf numFmtId="2" fontId="25" fillId="0" borderId="0" xfId="0" applyNumberFormat="1" applyFont="1"/>
    <xf numFmtId="0" fontId="43" fillId="0" borderId="0" xfId="0" applyFont="1"/>
    <xf numFmtId="44" fontId="31" fillId="0" borderId="0" xfId="42" applyNumberFormat="1" applyFont="1" applyBorder="1"/>
    <xf numFmtId="44" fontId="31" fillId="0" borderId="0" xfId="44" applyNumberFormat="1" applyFont="1" applyBorder="1"/>
    <xf numFmtId="38" fontId="37" fillId="5" borderId="27" xfId="60" applyNumberFormat="1" applyFont="1" applyFill="1" applyBorder="1" applyAlignment="1" applyProtection="1">
      <alignment horizontal="left"/>
    </xf>
    <xf numFmtId="38" fontId="37" fillId="5" borderId="30" xfId="60" applyNumberFormat="1" applyFont="1" applyFill="1" applyBorder="1" applyAlignment="1" applyProtection="1">
      <alignment horizontal="left"/>
    </xf>
    <xf numFmtId="40" fontId="31" fillId="0" borderId="17" xfId="60" applyFont="1" applyFill="1" applyBorder="1" applyAlignment="1">
      <alignment horizontal="right"/>
    </xf>
    <xf numFmtId="43" fontId="25" fillId="0" borderId="6" xfId="0" applyNumberFormat="1" applyFont="1" applyFill="1" applyBorder="1"/>
    <xf numFmtId="208" fontId="46" fillId="7" borderId="0" xfId="0" applyNumberFormat="1" applyFont="1" applyFill="1"/>
    <xf numFmtId="208" fontId="53" fillId="0" borderId="0" xfId="0" applyNumberFormat="1" applyFont="1" applyFill="1"/>
    <xf numFmtId="208" fontId="48" fillId="0" borderId="0" xfId="0" applyNumberFormat="1" applyFont="1"/>
    <xf numFmtId="49" fontId="39" fillId="0" borderId="24" xfId="60" applyNumberFormat="1" applyFont="1" applyFill="1" applyBorder="1" applyAlignment="1" applyProtection="1">
      <alignment horizontal="center"/>
    </xf>
    <xf numFmtId="38" fontId="37" fillId="0" borderId="27" xfId="60" applyNumberFormat="1" applyFont="1" applyFill="1" applyBorder="1" applyAlignment="1" applyProtection="1">
      <alignment horizontal="left"/>
    </xf>
    <xf numFmtId="38" fontId="37" fillId="0" borderId="30" xfId="60" applyNumberFormat="1" applyFont="1" applyFill="1" applyBorder="1" applyAlignment="1" applyProtection="1">
      <alignment horizontal="left"/>
    </xf>
    <xf numFmtId="43" fontId="31" fillId="0" borderId="27" xfId="0" applyNumberFormat="1" applyFont="1" applyFill="1" applyBorder="1" applyAlignment="1">
      <alignment horizontal="right" vertical="center"/>
    </xf>
    <xf numFmtId="38" fontId="35" fillId="5" borderId="27" xfId="60" applyNumberFormat="1" applyFont="1" applyFill="1" applyBorder="1" applyAlignment="1" applyProtection="1">
      <alignment horizontal="left"/>
    </xf>
    <xf numFmtId="49" fontId="24" fillId="0" borderId="26" xfId="0" applyNumberFormat="1" applyFont="1" applyBorder="1" applyAlignment="1">
      <alignment horizontal="center" vertical="center"/>
    </xf>
    <xf numFmtId="49" fontId="24" fillId="5" borderId="26" xfId="60" applyNumberFormat="1" applyFont="1" applyFill="1" applyBorder="1" applyAlignment="1" applyProtection="1">
      <alignment horizontal="center"/>
    </xf>
    <xf numFmtId="49" fontId="26" fillId="0" borderId="26" xfId="60" applyNumberFormat="1" applyFont="1" applyFill="1" applyBorder="1" applyAlignment="1" applyProtection="1">
      <alignment horizont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26" xfId="60" applyNumberFormat="1" applyFont="1" applyFill="1" applyBorder="1" applyAlignment="1" applyProtection="1">
      <alignment horizontal="center"/>
    </xf>
    <xf numFmtId="49" fontId="24" fillId="0" borderId="26" xfId="60" applyNumberFormat="1" applyFont="1" applyFill="1" applyBorder="1" applyAlignment="1" applyProtection="1">
      <alignment horizontal="center"/>
    </xf>
    <xf numFmtId="49" fontId="35" fillId="0" borderId="3" xfId="0" applyNumberFormat="1" applyFont="1" applyBorder="1" applyAlignment="1">
      <alignment horizontal="center"/>
    </xf>
    <xf numFmtId="49" fontId="24" fillId="0" borderId="6" xfId="0" applyNumberFormat="1" applyFont="1" applyBorder="1" applyAlignment="1">
      <alignment horizontal="center" vertical="center"/>
    </xf>
    <xf numFmtId="209" fontId="25" fillId="0" borderId="0" xfId="0" applyNumberFormat="1" applyFont="1"/>
    <xf numFmtId="49" fontId="35" fillId="7" borderId="24" xfId="60" applyNumberFormat="1" applyFont="1" applyFill="1" applyBorder="1" applyAlignment="1" applyProtection="1">
      <alignment horizontal="center"/>
    </xf>
    <xf numFmtId="49" fontId="35" fillId="9" borderId="24" xfId="60" applyNumberFormat="1" applyFont="1" applyFill="1" applyBorder="1" applyAlignment="1" applyProtection="1">
      <alignment horizontal="center"/>
    </xf>
    <xf numFmtId="49" fontId="35" fillId="10" borderId="24" xfId="60" applyNumberFormat="1" applyFont="1" applyFill="1" applyBorder="1" applyAlignment="1" applyProtection="1">
      <alignment horizontal="center"/>
    </xf>
    <xf numFmtId="3" fontId="24" fillId="0" borderId="27" xfId="0" applyNumberFormat="1" applyFont="1" applyFill="1" applyBorder="1" applyAlignment="1">
      <alignment horizontal="left" vertical="center"/>
    </xf>
    <xf numFmtId="3" fontId="24" fillId="0" borderId="30" xfId="0" applyNumberFormat="1" applyFont="1" applyFill="1" applyBorder="1" applyAlignment="1">
      <alignment horizontal="left" vertical="center"/>
    </xf>
    <xf numFmtId="43" fontId="31" fillId="0" borderId="4" xfId="0" applyNumberFormat="1" applyFont="1" applyBorder="1" applyAlignment="1">
      <alignment horizontal="right" vertical="center"/>
    </xf>
    <xf numFmtId="49" fontId="39" fillId="0" borderId="26" xfId="60" applyNumberFormat="1" applyFont="1" applyFill="1" applyBorder="1" applyAlignment="1" applyProtection="1">
      <alignment horizontal="center"/>
    </xf>
    <xf numFmtId="2" fontId="31" fillId="0" borderId="17" xfId="0" applyNumberFormat="1" applyFont="1" applyBorder="1" applyAlignment="1" applyProtection="1">
      <alignment horizontal="center" vertical="center"/>
      <protection locked="0"/>
    </xf>
    <xf numFmtId="49" fontId="35" fillId="11" borderId="24" xfId="60" applyNumberFormat="1" applyFont="1" applyFill="1" applyBorder="1" applyAlignment="1" applyProtection="1">
      <alignment horizontal="center"/>
    </xf>
    <xf numFmtId="208" fontId="54" fillId="0" borderId="0" xfId="44" applyNumberFormat="1" applyFont="1" applyBorder="1"/>
    <xf numFmtId="44" fontId="53" fillId="0" borderId="0" xfId="0" applyNumberFormat="1" applyFont="1" applyFill="1"/>
    <xf numFmtId="0" fontId="24" fillId="0" borderId="14" xfId="0" applyFont="1" applyBorder="1" applyAlignment="1">
      <alignment horizontal="center"/>
    </xf>
    <xf numFmtId="38" fontId="37" fillId="0" borderId="24" xfId="60" applyNumberFormat="1" applyFont="1" applyFill="1" applyBorder="1" applyAlignment="1" applyProtection="1">
      <alignment horizontal="center" vertical="center"/>
    </xf>
    <xf numFmtId="0" fontId="24" fillId="0" borderId="24" xfId="0" applyFont="1" applyBorder="1" applyAlignment="1">
      <alignment horizontal="center"/>
    </xf>
    <xf numFmtId="43" fontId="24" fillId="0" borderId="27" xfId="0" applyNumberFormat="1" applyFont="1" applyBorder="1" applyAlignment="1">
      <alignment horizontal="right" vertical="center"/>
    </xf>
    <xf numFmtId="0" fontId="31" fillId="0" borderId="24" xfId="0" applyFont="1" applyBorder="1" applyAlignment="1">
      <alignment horizontal="right"/>
    </xf>
    <xf numFmtId="43" fontId="25" fillId="0" borderId="6" xfId="0" applyNumberFormat="1" applyFont="1" applyBorder="1"/>
    <xf numFmtId="187" fontId="37" fillId="0" borderId="14" xfId="0" applyNumberFormat="1" applyFont="1" applyBorder="1" applyAlignment="1">
      <alignment horizontal="right" vertical="center"/>
    </xf>
    <xf numFmtId="208" fontId="27" fillId="0" borderId="0" xfId="42" applyNumberFormat="1" applyFont="1" applyBorder="1"/>
    <xf numFmtId="38" fontId="37" fillId="5" borderId="27" xfId="60" applyNumberFormat="1" applyFont="1" applyFill="1" applyBorder="1" applyAlignment="1" applyProtection="1">
      <alignment horizontal="left"/>
    </xf>
    <xf numFmtId="0" fontId="31" fillId="0" borderId="0" xfId="43" applyFont="1" applyAlignment="1">
      <alignment horizontal="left" vertical="center"/>
    </xf>
    <xf numFmtId="0" fontId="31" fillId="0" borderId="0" xfId="43" applyFont="1" applyAlignment="1">
      <alignment horizontal="center" vertical="center"/>
    </xf>
    <xf numFmtId="0" fontId="24" fillId="0" borderId="0" xfId="43" applyFont="1" applyAlignment="1">
      <alignment horizontal="left" vertical="center"/>
    </xf>
    <xf numFmtId="0" fontId="31" fillId="0" borderId="0" xfId="43" applyFont="1" applyAlignment="1">
      <alignment horizontal="left" vertical="center" wrapText="1"/>
    </xf>
    <xf numFmtId="0" fontId="31" fillId="0" borderId="23" xfId="43" applyFont="1" applyBorder="1" applyAlignment="1">
      <alignment vertical="center"/>
    </xf>
    <xf numFmtId="0" fontId="31" fillId="0" borderId="19" xfId="43" applyFont="1" applyBorder="1" applyAlignment="1">
      <alignment vertical="center"/>
    </xf>
    <xf numFmtId="0" fontId="31" fillId="0" borderId="20" xfId="43" applyFont="1" applyBorder="1" applyAlignment="1">
      <alignment vertical="center"/>
    </xf>
    <xf numFmtId="0" fontId="31" fillId="0" borderId="35" xfId="43" applyFont="1" applyBorder="1" applyAlignment="1">
      <alignment vertical="center"/>
    </xf>
    <xf numFmtId="0" fontId="31" fillId="0" borderId="34" xfId="43" applyFont="1" applyBorder="1" applyAlignment="1">
      <alignment vertical="center"/>
    </xf>
    <xf numFmtId="0" fontId="31" fillId="0" borderId="36" xfId="43" applyFont="1" applyBorder="1" applyAlignment="1">
      <alignment vertical="center"/>
    </xf>
    <xf numFmtId="0" fontId="31" fillId="8" borderId="0" xfId="43" quotePrefix="1" applyFont="1" applyFill="1" applyBorder="1" applyAlignment="1">
      <alignment horizontal="left" vertical="center"/>
    </xf>
    <xf numFmtId="38" fontId="31" fillId="8" borderId="0" xfId="24" applyNumberFormat="1" applyFont="1" applyFill="1" applyBorder="1" applyAlignment="1">
      <alignment horizontal="center" vertical="center"/>
    </xf>
    <xf numFmtId="9" fontId="24" fillId="0" borderId="0" xfId="43" applyNumberFormat="1" applyFont="1" applyBorder="1" applyAlignment="1">
      <alignment horizontal="left" vertical="center"/>
    </xf>
    <xf numFmtId="38" fontId="31" fillId="0" borderId="0" xfId="24" applyNumberFormat="1" applyFont="1" applyFill="1" applyBorder="1" applyAlignment="1">
      <alignment horizontal="center" vertical="center"/>
    </xf>
    <xf numFmtId="0" fontId="26" fillId="0" borderId="0" xfId="43" applyFont="1" applyBorder="1" applyAlignment="1">
      <alignment vertical="center"/>
    </xf>
    <xf numFmtId="0" fontId="31" fillId="8" borderId="23" xfId="42" applyFont="1" applyFill="1" applyBorder="1" applyAlignment="1">
      <alignment horizontal="left"/>
    </xf>
    <xf numFmtId="0" fontId="31" fillId="8" borderId="19" xfId="43" quotePrefix="1" applyFont="1" applyFill="1" applyBorder="1" applyAlignment="1">
      <alignment horizontal="left" vertical="center"/>
    </xf>
    <xf numFmtId="0" fontId="31" fillId="8" borderId="19" xfId="43" applyFont="1" applyFill="1" applyBorder="1" applyAlignment="1">
      <alignment vertical="center"/>
    </xf>
    <xf numFmtId="0" fontId="31" fillId="8" borderId="19" xfId="43" applyFont="1" applyFill="1" applyBorder="1" applyAlignment="1">
      <alignment horizontal="left" vertical="center"/>
    </xf>
    <xf numFmtId="0" fontId="31" fillId="8" borderId="19" xfId="43" applyFont="1" applyFill="1" applyBorder="1" applyAlignment="1">
      <alignment horizontal="center" vertical="center"/>
    </xf>
    <xf numFmtId="0" fontId="31" fillId="8" borderId="20" xfId="0" applyFont="1" applyFill="1" applyBorder="1" applyAlignment="1">
      <alignment horizontal="left"/>
    </xf>
    <xf numFmtId="0" fontId="31" fillId="8" borderId="19" xfId="0" applyFont="1" applyFill="1" applyBorder="1" applyAlignment="1">
      <alignment horizontal="left"/>
    </xf>
    <xf numFmtId="38" fontId="31" fillId="8" borderId="20" xfId="24" applyNumberFormat="1" applyFont="1" applyFill="1" applyBorder="1" applyAlignment="1">
      <alignment horizontal="center" vertical="center"/>
    </xf>
    <xf numFmtId="0" fontId="33" fillId="0" borderId="16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38" fontId="35" fillId="0" borderId="22" xfId="60" applyNumberFormat="1" applyFont="1" applyFill="1" applyBorder="1" applyAlignment="1"/>
    <xf numFmtId="49" fontId="24" fillId="0" borderId="24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24" fillId="0" borderId="14" xfId="0" applyNumberFormat="1" applyFont="1" applyFill="1" applyBorder="1" applyAlignment="1">
      <alignment horizontal="center" vertical="center"/>
    </xf>
    <xf numFmtId="43" fontId="31" fillId="0" borderId="24" xfId="0" applyNumberFormat="1" applyFont="1" applyFill="1" applyBorder="1" applyAlignment="1">
      <alignment horizontal="right" vertical="center"/>
    </xf>
    <xf numFmtId="43" fontId="31" fillId="0" borderId="25" xfId="0" applyNumberFormat="1" applyFont="1" applyFill="1" applyBorder="1" applyAlignment="1">
      <alignment horizontal="right" vertical="center"/>
    </xf>
    <xf numFmtId="38" fontId="24" fillId="0" borderId="14" xfId="60" applyNumberFormat="1" applyFont="1" applyFill="1" applyBorder="1" applyProtection="1"/>
    <xf numFmtId="3" fontId="31" fillId="0" borderId="14" xfId="0" applyNumberFormat="1" applyFont="1" applyBorder="1" applyAlignment="1">
      <alignment horizontal="center" vertical="center"/>
    </xf>
    <xf numFmtId="3" fontId="31" fillId="0" borderId="14" xfId="0" applyNumberFormat="1" applyFont="1" applyBorder="1" applyAlignment="1">
      <alignment vertical="center"/>
    </xf>
    <xf numFmtId="3" fontId="31" fillId="0" borderId="14" xfId="0" applyNumberFormat="1" applyFont="1" applyBorder="1" applyAlignment="1">
      <alignment horizontal="right" vertical="center"/>
    </xf>
    <xf numFmtId="40" fontId="31" fillId="0" borderId="14" xfId="60" applyFont="1" applyFill="1" applyBorder="1" applyAlignment="1">
      <alignment vertical="center"/>
    </xf>
    <xf numFmtId="38" fontId="31" fillId="5" borderId="24" xfId="60" applyNumberFormat="1" applyFont="1" applyFill="1" applyBorder="1" applyAlignment="1" applyProtection="1">
      <alignment horizontal="center"/>
    </xf>
    <xf numFmtId="38" fontId="31" fillId="5" borderId="25" xfId="60" applyNumberFormat="1" applyFont="1" applyFill="1" applyBorder="1" applyAlignment="1" applyProtection="1">
      <alignment horizontal="center"/>
    </xf>
    <xf numFmtId="38" fontId="31" fillId="5" borderId="14" xfId="60" applyNumberFormat="1" applyFont="1" applyFill="1" applyBorder="1" applyAlignment="1" applyProtection="1">
      <alignment horizontal="center"/>
    </xf>
    <xf numFmtId="191" fontId="31" fillId="0" borderId="14" xfId="61" applyNumberFormat="1" applyFont="1" applyBorder="1" applyAlignment="1">
      <alignment horizontal="center" vertical="center"/>
    </xf>
    <xf numFmtId="43" fontId="31" fillId="0" borderId="14" xfId="61" applyNumberFormat="1" applyFont="1" applyBorder="1" applyAlignment="1">
      <alignment horizontal="center" vertical="center"/>
    </xf>
    <xf numFmtId="49" fontId="24" fillId="0" borderId="14" xfId="60" applyNumberFormat="1" applyFont="1" applyFill="1" applyBorder="1" applyAlignment="1" applyProtection="1">
      <alignment horizontal="center"/>
    </xf>
    <xf numFmtId="191" fontId="31" fillId="0" borderId="24" xfId="61" applyNumberFormat="1" applyFont="1" applyBorder="1" applyAlignment="1">
      <alignment horizontal="center" vertical="center"/>
    </xf>
    <xf numFmtId="38" fontId="31" fillId="0" borderId="24" xfId="60" applyNumberFormat="1" applyFont="1" applyFill="1" applyBorder="1" applyAlignment="1" applyProtection="1">
      <alignment horizontal="center"/>
    </xf>
    <xf numFmtId="207" fontId="31" fillId="0" borderId="24" xfId="61" applyNumberFormat="1" applyFont="1" applyFill="1" applyBorder="1" applyAlignment="1">
      <alignment horizontal="left" vertical="center"/>
    </xf>
    <xf numFmtId="43" fontId="31" fillId="0" borderId="24" xfId="61" applyNumberFormat="1" applyFont="1" applyFill="1" applyBorder="1" applyAlignment="1">
      <alignment horizontal="center" vertical="center"/>
    </xf>
    <xf numFmtId="38" fontId="31" fillId="5" borderId="3" xfId="60" applyNumberFormat="1" applyFont="1" applyFill="1" applyBorder="1" applyAlignment="1" applyProtection="1">
      <alignment horizontal="center"/>
    </xf>
    <xf numFmtId="191" fontId="31" fillId="0" borderId="3" xfId="61" applyNumberFormat="1" applyFont="1" applyBorder="1" applyAlignment="1">
      <alignment horizontal="center" vertical="center"/>
    </xf>
    <xf numFmtId="43" fontId="31" fillId="0" borderId="3" xfId="61" applyNumberFormat="1" applyFont="1" applyBorder="1" applyAlignment="1">
      <alignment horizontal="center" vertical="center"/>
    </xf>
    <xf numFmtId="49" fontId="24" fillId="0" borderId="3" xfId="60" applyNumberFormat="1" applyFont="1" applyFill="1" applyBorder="1" applyAlignment="1" applyProtection="1">
      <alignment horizontal="center"/>
    </xf>
    <xf numFmtId="40" fontId="31" fillId="0" borderId="24" xfId="60" applyFont="1" applyFill="1" applyBorder="1" applyAlignment="1" applyProtection="1">
      <alignment horizontal="right"/>
    </xf>
    <xf numFmtId="3" fontId="31" fillId="0" borderId="24" xfId="0" applyNumberFormat="1" applyFont="1" applyBorder="1" applyAlignment="1">
      <alignment vertical="center"/>
    </xf>
    <xf numFmtId="3" fontId="31" fillId="0" borderId="24" xfId="0" applyNumberFormat="1" applyFont="1" applyBorder="1" applyAlignment="1">
      <alignment horizontal="right" vertical="center"/>
    </xf>
    <xf numFmtId="40" fontId="31" fillId="0" borderId="24" xfId="60" applyFont="1" applyFill="1" applyBorder="1" applyAlignment="1">
      <alignment horizontal="right" vertical="center"/>
    </xf>
    <xf numFmtId="40" fontId="31" fillId="0" borderId="24" xfId="60" applyFont="1" applyFill="1" applyBorder="1" applyAlignment="1">
      <alignment vertical="center"/>
    </xf>
    <xf numFmtId="0" fontId="31" fillId="0" borderId="3" xfId="0" applyFont="1" applyBorder="1" applyAlignment="1">
      <alignment horizontal="center"/>
    </xf>
    <xf numFmtId="2" fontId="31" fillId="0" borderId="3" xfId="0" applyNumberFormat="1" applyFont="1" applyBorder="1"/>
    <xf numFmtId="0" fontId="31" fillId="0" borderId="16" xfId="0" applyFont="1" applyBorder="1" applyAlignment="1">
      <alignment horizontal="center"/>
    </xf>
    <xf numFmtId="49" fontId="24" fillId="0" borderId="10" xfId="0" applyNumberFormat="1" applyFont="1" applyFill="1" applyBorder="1" applyAlignment="1">
      <alignment horizontal="center"/>
    </xf>
    <xf numFmtId="40" fontId="31" fillId="0" borderId="24" xfId="60" applyFont="1" applyFill="1" applyBorder="1" applyAlignment="1" applyProtection="1">
      <alignment vertical="center"/>
    </xf>
    <xf numFmtId="187" fontId="31" fillId="0" borderId="31" xfId="0" applyNumberFormat="1" applyFont="1" applyBorder="1" applyAlignment="1">
      <alignment horizontal="right" vertical="center"/>
    </xf>
    <xf numFmtId="3" fontId="24" fillId="0" borderId="21" xfId="0" applyNumberFormat="1" applyFont="1" applyBorder="1" applyAlignment="1">
      <alignment horizontal="center" vertical="center"/>
    </xf>
    <xf numFmtId="3" fontId="36" fillId="0" borderId="35" xfId="0" applyNumberFormat="1" applyFont="1" applyBorder="1" applyAlignment="1">
      <alignment horizontal="left" vertical="center"/>
    </xf>
    <xf numFmtId="0" fontId="37" fillId="0" borderId="36" xfId="0" applyFont="1" applyBorder="1" applyAlignment="1">
      <alignment horizontal="center"/>
    </xf>
    <xf numFmtId="3" fontId="31" fillId="0" borderId="21" xfId="0" applyNumberFormat="1" applyFont="1" applyBorder="1" applyAlignment="1">
      <alignment horizontal="center" vertical="center"/>
    </xf>
    <xf numFmtId="3" fontId="31" fillId="0" borderId="21" xfId="0" applyNumberFormat="1" applyFont="1" applyBorder="1" applyAlignment="1">
      <alignment vertical="center"/>
    </xf>
    <xf numFmtId="3" fontId="31" fillId="0" borderId="21" xfId="0" applyNumberFormat="1" applyFont="1" applyBorder="1" applyAlignment="1">
      <alignment horizontal="right" vertical="center"/>
    </xf>
    <xf numFmtId="40" fontId="31" fillId="0" borderId="21" xfId="60" applyFont="1" applyFill="1" applyBorder="1" applyAlignment="1">
      <alignment vertical="center"/>
    </xf>
    <xf numFmtId="49" fontId="24" fillId="0" borderId="21" xfId="0" applyNumberFormat="1" applyFont="1" applyFill="1" applyBorder="1" applyAlignment="1">
      <alignment horizontal="center" vertical="center"/>
    </xf>
    <xf numFmtId="38" fontId="24" fillId="0" borderId="17" xfId="60" applyNumberFormat="1" applyFont="1" applyFill="1" applyBorder="1" applyAlignment="1" applyProtection="1">
      <alignment horizontal="center"/>
    </xf>
    <xf numFmtId="0" fontId="50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 wrapText="1"/>
    </xf>
    <xf numFmtId="0" fontId="50" fillId="0" borderId="0" xfId="0" applyFont="1" applyBorder="1" applyAlignment="1">
      <alignment horizontal="center" vertical="center" wrapText="1"/>
    </xf>
    <xf numFmtId="0" fontId="32" fillId="0" borderId="0" xfId="43" applyFont="1" applyAlignment="1">
      <alignment horizontal="left" vertical="center"/>
    </xf>
    <xf numFmtId="0" fontId="24" fillId="0" borderId="0" xfId="43" applyFont="1" applyAlignment="1">
      <alignment horizontal="left" vertical="center"/>
    </xf>
    <xf numFmtId="0" fontId="31" fillId="0" borderId="0" xfId="43" applyFont="1" applyAlignment="1">
      <alignment horizontal="left" vertical="center"/>
    </xf>
    <xf numFmtId="0" fontId="31" fillId="0" borderId="0" xfId="43" applyFont="1" applyAlignment="1">
      <alignment horizontal="left" vertical="center" wrapText="1"/>
    </xf>
    <xf numFmtId="0" fontId="31" fillId="0" borderId="0" xfId="43" applyFont="1" applyAlignment="1">
      <alignment horizontal="center" vertical="center"/>
    </xf>
    <xf numFmtId="0" fontId="31" fillId="0" borderId="0" xfId="43" applyFont="1" applyAlignment="1">
      <alignment horizontal="center" vertical="center" wrapText="1"/>
    </xf>
    <xf numFmtId="0" fontId="24" fillId="0" borderId="0" xfId="43" applyFont="1" applyAlignment="1">
      <alignment horizontal="center" vertical="center"/>
    </xf>
    <xf numFmtId="0" fontId="24" fillId="0" borderId="6" xfId="66" applyFont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24" fillId="0" borderId="23" xfId="66" applyFont="1" applyBorder="1" applyAlignment="1">
      <alignment horizontal="center" vertical="center"/>
    </xf>
    <xf numFmtId="0" fontId="31" fillId="0" borderId="19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24" fillId="0" borderId="16" xfId="66" applyFont="1" applyBorder="1" applyAlignment="1">
      <alignment horizontal="center" vertical="center"/>
    </xf>
    <xf numFmtId="0" fontId="31" fillId="0" borderId="10" xfId="0" applyFont="1" applyBorder="1" applyAlignment="1">
      <alignment vertical="center"/>
    </xf>
    <xf numFmtId="0" fontId="31" fillId="0" borderId="16" xfId="43" applyFont="1" applyBorder="1" applyAlignment="1">
      <alignment horizontal="left" vertical="center" wrapText="1"/>
    </xf>
    <xf numFmtId="0" fontId="31" fillId="0" borderId="2" xfId="43" applyFont="1" applyBorder="1" applyAlignment="1">
      <alignment horizontal="left" vertical="center" wrapText="1"/>
    </xf>
    <xf numFmtId="0" fontId="31" fillId="0" borderId="10" xfId="43" applyFont="1" applyBorder="1" applyAlignment="1">
      <alignment horizontal="left" vertical="center" wrapText="1"/>
    </xf>
    <xf numFmtId="0" fontId="31" fillId="0" borderId="35" xfId="43" applyFont="1" applyBorder="1" applyAlignment="1">
      <alignment horizontal="left" vertical="center"/>
    </xf>
    <xf numFmtId="0" fontId="31" fillId="0" borderId="34" xfId="43" applyFont="1" applyBorder="1" applyAlignment="1">
      <alignment horizontal="left" vertical="center"/>
    </xf>
    <xf numFmtId="0" fontId="31" fillId="0" borderId="36" xfId="43" applyFont="1" applyBorder="1" applyAlignment="1">
      <alignment horizontal="left" vertical="center"/>
    </xf>
    <xf numFmtId="0" fontId="26" fillId="0" borderId="16" xfId="43" applyFont="1" applyBorder="1" applyAlignment="1">
      <alignment horizontal="left" vertical="center"/>
    </xf>
    <xf numFmtId="0" fontId="26" fillId="0" borderId="2" xfId="43" applyFont="1" applyBorder="1" applyAlignment="1">
      <alignment horizontal="left" vertical="center"/>
    </xf>
    <xf numFmtId="0" fontId="26" fillId="0" borderId="10" xfId="43" applyFont="1" applyBorder="1" applyAlignment="1">
      <alignment horizontal="left" vertical="center"/>
    </xf>
    <xf numFmtId="0" fontId="31" fillId="0" borderId="1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190" fontId="31" fillId="0" borderId="35" xfId="62" applyNumberFormat="1" applyFont="1" applyBorder="1" applyAlignment="1">
      <alignment horizontal="left" vertical="center"/>
    </xf>
    <xf numFmtId="190" fontId="31" fillId="0" borderId="34" xfId="62" applyNumberFormat="1" applyFont="1" applyBorder="1" applyAlignment="1">
      <alignment horizontal="left" vertical="center"/>
    </xf>
    <xf numFmtId="190" fontId="31" fillId="0" borderId="36" xfId="62" applyNumberFormat="1" applyFont="1" applyBorder="1" applyAlignment="1">
      <alignment horizontal="left" vertical="center"/>
    </xf>
    <xf numFmtId="0" fontId="31" fillId="0" borderId="2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95" fontId="24" fillId="0" borderId="11" xfId="60" applyNumberFormat="1" applyFont="1" applyFill="1" applyBorder="1" applyAlignment="1">
      <alignment horizontal="center"/>
    </xf>
    <xf numFmtId="195" fontId="24" fillId="0" borderId="12" xfId="60" applyNumberFormat="1" applyFont="1" applyFill="1" applyBorder="1" applyAlignment="1">
      <alignment horizontal="center"/>
    </xf>
    <xf numFmtId="195" fontId="24" fillId="0" borderId="13" xfId="6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8" fillId="0" borderId="23" xfId="0" applyFont="1" applyFill="1" applyBorder="1" applyAlignment="1" applyProtection="1">
      <alignment horizontal="center" vertical="center"/>
      <protection locked="0"/>
    </xf>
    <xf numFmtId="0" fontId="28" fillId="0" borderId="20" xfId="0" applyFont="1" applyFill="1" applyBorder="1" applyAlignment="1" applyProtection="1">
      <alignment horizontal="center" vertical="center"/>
      <protection locked="0"/>
    </xf>
    <xf numFmtId="0" fontId="31" fillId="0" borderId="35" xfId="0" applyFont="1" applyFill="1" applyBorder="1" applyAlignment="1">
      <alignment horizontal="left" vertical="center"/>
    </xf>
    <xf numFmtId="0" fontId="31" fillId="0" borderId="34" xfId="0" applyFont="1" applyFill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24" fillId="0" borderId="0" xfId="0" applyFont="1" applyFill="1" applyAlignment="1">
      <alignment horizontal="left" wrapText="1"/>
    </xf>
    <xf numFmtId="0" fontId="33" fillId="0" borderId="27" xfId="0" applyFont="1" applyFill="1" applyBorder="1" applyAlignment="1">
      <alignment horizontal="left"/>
    </xf>
    <xf numFmtId="0" fontId="33" fillId="0" borderId="3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8" fillId="0" borderId="10" xfId="0" applyFont="1" applyFill="1" applyBorder="1" applyAlignment="1" applyProtection="1">
      <alignment horizontal="center" vertical="center"/>
      <protection locked="0"/>
    </xf>
    <xf numFmtId="38" fontId="24" fillId="5" borderId="27" xfId="60" applyNumberFormat="1" applyFont="1" applyFill="1" applyBorder="1" applyAlignment="1" applyProtection="1">
      <alignment horizontal="left" vertical="center"/>
    </xf>
    <xf numFmtId="38" fontId="24" fillId="5" borderId="30" xfId="60" applyNumberFormat="1" applyFont="1" applyFill="1" applyBorder="1" applyAlignment="1" applyProtection="1">
      <alignment horizontal="left" vertical="center"/>
    </xf>
    <xf numFmtId="38" fontId="35" fillId="0" borderId="27" xfId="60" applyNumberFormat="1" applyFont="1" applyFill="1" applyBorder="1" applyAlignment="1" applyProtection="1">
      <alignment horizontal="left"/>
    </xf>
    <xf numFmtId="38" fontId="35" fillId="0" borderId="30" xfId="60" applyNumberFormat="1" applyFont="1" applyFill="1" applyBorder="1" applyAlignment="1" applyProtection="1">
      <alignment horizontal="left"/>
    </xf>
    <xf numFmtId="38" fontId="31" fillId="5" borderId="27" xfId="60" applyNumberFormat="1" applyFont="1" applyFill="1" applyBorder="1" applyAlignment="1" applyProtection="1">
      <alignment horizontal="left" vertical="center"/>
    </xf>
    <xf numFmtId="38" fontId="31" fillId="5" borderId="30" xfId="60" applyNumberFormat="1" applyFont="1" applyFill="1" applyBorder="1" applyAlignment="1" applyProtection="1">
      <alignment horizontal="left" vertical="center"/>
    </xf>
    <xf numFmtId="38" fontId="37" fillId="5" borderId="3" xfId="60" applyNumberFormat="1" applyFont="1" applyFill="1" applyBorder="1" applyAlignment="1" applyProtection="1">
      <alignment horizontal="left"/>
    </xf>
    <xf numFmtId="38" fontId="37" fillId="5" borderId="27" xfId="60" applyNumberFormat="1" applyFont="1" applyFill="1" applyBorder="1" applyAlignment="1" applyProtection="1">
      <alignment horizontal="left"/>
    </xf>
    <xf numFmtId="38" fontId="37" fillId="5" borderId="30" xfId="60" applyNumberFormat="1" applyFont="1" applyFill="1" applyBorder="1" applyAlignment="1" applyProtection="1">
      <alignment horizontal="left"/>
    </xf>
    <xf numFmtId="38" fontId="37" fillId="5" borderId="29" xfId="60" applyNumberFormat="1" applyFont="1" applyFill="1" applyBorder="1" applyAlignment="1" applyProtection="1">
      <alignment horizontal="left"/>
    </xf>
    <xf numFmtId="38" fontId="37" fillId="5" borderId="28" xfId="60" applyNumberFormat="1" applyFont="1" applyFill="1" applyBorder="1" applyAlignment="1" applyProtection="1">
      <alignment horizontal="left"/>
    </xf>
    <xf numFmtId="38" fontId="24" fillId="5" borderId="3" xfId="60" applyNumberFormat="1" applyFont="1" applyFill="1" applyBorder="1" applyAlignment="1" applyProtection="1">
      <alignment horizontal="center" vertical="center"/>
    </xf>
    <xf numFmtId="3" fontId="24" fillId="0" borderId="33" xfId="0" applyNumberFormat="1" applyFont="1" applyBorder="1" applyAlignment="1">
      <alignment horizontal="left" vertical="center"/>
    </xf>
    <xf numFmtId="3" fontId="24" fillId="0" borderId="31" xfId="0" applyNumberFormat="1" applyFont="1" applyBorder="1" applyAlignment="1">
      <alignment horizontal="left" vertical="center"/>
    </xf>
    <xf numFmtId="38" fontId="31" fillId="0" borderId="27" xfId="60" applyNumberFormat="1" applyFont="1" applyFill="1" applyBorder="1" applyAlignment="1" applyProtection="1">
      <alignment horizontal="left" vertical="center"/>
    </xf>
    <xf numFmtId="38" fontId="31" fillId="0" borderId="30" xfId="60" applyNumberFormat="1" applyFont="1" applyFill="1" applyBorder="1" applyAlignment="1" applyProtection="1">
      <alignment horizontal="left" vertical="center"/>
    </xf>
    <xf numFmtId="3" fontId="24" fillId="0" borderId="27" xfId="0" applyNumberFormat="1" applyFont="1" applyBorder="1" applyAlignment="1">
      <alignment horizontal="left" vertical="center"/>
    </xf>
    <xf numFmtId="3" fontId="24" fillId="0" borderId="30" xfId="0" applyNumberFormat="1" applyFont="1" applyBorder="1" applyAlignment="1">
      <alignment horizontal="left" vertical="center"/>
    </xf>
    <xf numFmtId="38" fontId="35" fillId="0" borderId="27" xfId="60" applyNumberFormat="1" applyFont="1" applyFill="1" applyBorder="1" applyAlignment="1" applyProtection="1">
      <alignment horizontal="left" vertical="center"/>
    </xf>
    <xf numFmtId="38" fontId="35" fillId="0" borderId="30" xfId="60" applyNumberFormat="1" applyFont="1" applyFill="1" applyBorder="1" applyAlignment="1" applyProtection="1">
      <alignment horizontal="left" vertical="center"/>
    </xf>
    <xf numFmtId="0" fontId="35" fillId="0" borderId="16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38" fontId="35" fillId="5" borderId="27" xfId="60" applyNumberFormat="1" applyFont="1" applyFill="1" applyBorder="1" applyAlignment="1" applyProtection="1">
      <alignment horizontal="left" vertical="center"/>
    </xf>
    <xf numFmtId="38" fontId="35" fillId="5" borderId="30" xfId="60" applyNumberFormat="1" applyFont="1" applyFill="1" applyBorder="1" applyAlignment="1" applyProtection="1">
      <alignment horizontal="left" vertical="center"/>
    </xf>
    <xf numFmtId="3" fontId="31" fillId="0" borderId="27" xfId="0" applyNumberFormat="1" applyFont="1" applyBorder="1" applyAlignment="1">
      <alignment horizontal="left" vertical="center"/>
    </xf>
    <xf numFmtId="3" fontId="31" fillId="0" borderId="30" xfId="0" applyNumberFormat="1" applyFont="1" applyBorder="1" applyAlignment="1">
      <alignment horizontal="left" vertical="center"/>
    </xf>
    <xf numFmtId="38" fontId="31" fillId="0" borderId="29" xfId="60" applyNumberFormat="1" applyFont="1" applyFill="1" applyBorder="1" applyAlignment="1" applyProtection="1">
      <alignment horizontal="left" vertical="center"/>
    </xf>
    <xf numFmtId="38" fontId="31" fillId="0" borderId="28" xfId="60" applyNumberFormat="1" applyFont="1" applyFill="1" applyBorder="1" applyAlignment="1" applyProtection="1">
      <alignment horizontal="left" vertical="center"/>
    </xf>
    <xf numFmtId="0" fontId="35" fillId="0" borderId="16" xfId="0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/>
    </xf>
    <xf numFmtId="3" fontId="24" fillId="0" borderId="27" xfId="0" applyNumberFormat="1" applyFont="1" applyFill="1" applyBorder="1" applyAlignment="1">
      <alignment horizontal="left" vertical="center"/>
    </xf>
    <xf numFmtId="3" fontId="24" fillId="0" borderId="30" xfId="0" applyNumberFormat="1" applyFont="1" applyFill="1" applyBorder="1" applyAlignment="1">
      <alignment horizontal="left" vertical="center"/>
    </xf>
    <xf numFmtId="0" fontId="33" fillId="0" borderId="40" xfId="0" applyFont="1" applyBorder="1" applyAlignment="1">
      <alignment horizontal="right" vertical="center"/>
    </xf>
    <xf numFmtId="0" fontId="33" fillId="0" borderId="39" xfId="0" applyFont="1" applyBorder="1" applyAlignment="1">
      <alignment horizontal="right" vertical="center"/>
    </xf>
    <xf numFmtId="0" fontId="33" fillId="0" borderId="41" xfId="0" applyFont="1" applyBorder="1" applyAlignment="1">
      <alignment horizontal="right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center"/>
    </xf>
    <xf numFmtId="0" fontId="37" fillId="0" borderId="30" xfId="0" applyFont="1" applyFill="1" applyBorder="1" applyAlignment="1">
      <alignment horizontal="center"/>
    </xf>
    <xf numFmtId="0" fontId="35" fillId="0" borderId="29" xfId="0" applyFont="1" applyFill="1" applyBorder="1" applyAlignment="1">
      <alignment horizontal="left"/>
    </xf>
    <xf numFmtId="0" fontId="35" fillId="0" borderId="28" xfId="0" applyFont="1" applyFill="1" applyBorder="1" applyAlignment="1">
      <alignment horizontal="left"/>
    </xf>
    <xf numFmtId="49" fontId="35" fillId="0" borderId="26" xfId="0" applyNumberFormat="1" applyFont="1" applyFill="1" applyBorder="1" applyAlignment="1">
      <alignment horizontal="center" vertical="center"/>
    </xf>
    <xf numFmtId="49" fontId="35" fillId="0" borderId="9" xfId="0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horizontal="left"/>
    </xf>
    <xf numFmtId="0" fontId="36" fillId="0" borderId="30" xfId="0" applyFont="1" applyFill="1" applyBorder="1" applyAlignment="1">
      <alignment horizontal="left"/>
    </xf>
    <xf numFmtId="0" fontId="28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6" fillId="0" borderId="35" xfId="0" applyFont="1" applyFill="1" applyBorder="1" applyAlignment="1">
      <alignment horizontal="left"/>
    </xf>
    <xf numFmtId="0" fontId="36" fillId="0" borderId="36" xfId="0" applyFont="1" applyFill="1" applyBorder="1" applyAlignment="1">
      <alignment horizontal="left"/>
    </xf>
    <xf numFmtId="0" fontId="37" fillId="0" borderId="29" xfId="0" applyFont="1" applyFill="1" applyBorder="1" applyAlignment="1">
      <alignment horizontal="center"/>
    </xf>
    <xf numFmtId="0" fontId="37" fillId="0" borderId="28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35" fillId="0" borderId="27" xfId="0" applyFont="1" applyFill="1" applyBorder="1" applyAlignment="1">
      <alignment horizontal="left" vertical="center"/>
    </xf>
    <xf numFmtId="0" fontId="35" fillId="0" borderId="30" xfId="0" applyFont="1" applyFill="1" applyBorder="1" applyAlignment="1">
      <alignment horizontal="left" vertical="center"/>
    </xf>
    <xf numFmtId="38" fontId="38" fillId="5" borderId="35" xfId="60" applyNumberFormat="1" applyFont="1" applyFill="1" applyBorder="1" applyAlignment="1" applyProtection="1">
      <alignment horizontal="left"/>
    </xf>
    <xf numFmtId="38" fontId="38" fillId="5" borderId="36" xfId="60" applyNumberFormat="1" applyFont="1" applyFill="1" applyBorder="1" applyAlignment="1" applyProtection="1">
      <alignment horizontal="left"/>
    </xf>
    <xf numFmtId="38" fontId="24" fillId="0" borderId="27" xfId="60" applyNumberFormat="1" applyFont="1" applyFill="1" applyBorder="1" applyAlignment="1" applyProtection="1">
      <alignment horizontal="left" vertical="center"/>
    </xf>
    <xf numFmtId="38" fontId="24" fillId="0" borderId="30" xfId="60" applyNumberFormat="1" applyFont="1" applyFill="1" applyBorder="1" applyAlignment="1" applyProtection="1">
      <alignment horizontal="left" vertical="center"/>
    </xf>
    <xf numFmtId="0" fontId="24" fillId="0" borderId="12" xfId="0" applyFont="1" applyFill="1" applyBorder="1" applyAlignment="1">
      <alignment horizontal="center" vertical="center"/>
    </xf>
    <xf numFmtId="38" fontId="37" fillId="0" borderId="27" xfId="60" applyNumberFormat="1" applyFont="1" applyFill="1" applyBorder="1" applyAlignment="1" applyProtection="1">
      <alignment horizontal="left" vertical="center"/>
    </xf>
    <xf numFmtId="38" fontId="37" fillId="0" borderId="30" xfId="60" applyNumberFormat="1" applyFont="1" applyFill="1" applyBorder="1" applyAlignment="1" applyProtection="1">
      <alignment horizontal="left" vertical="center"/>
    </xf>
    <xf numFmtId="0" fontId="35" fillId="0" borderId="27" xfId="0" applyFont="1" applyFill="1" applyBorder="1" applyAlignment="1">
      <alignment horizontal="left"/>
    </xf>
    <xf numFmtId="0" fontId="35" fillId="0" borderId="30" xfId="0" applyFont="1" applyFill="1" applyBorder="1" applyAlignment="1">
      <alignment horizontal="left"/>
    </xf>
    <xf numFmtId="0" fontId="38" fillId="0" borderId="35" xfId="0" applyFont="1" applyFill="1" applyBorder="1" applyAlignment="1">
      <alignment horizontal="left"/>
    </xf>
    <xf numFmtId="0" fontId="38" fillId="0" borderId="36" xfId="0" applyFont="1" applyFill="1" applyBorder="1" applyAlignment="1">
      <alignment horizontal="left"/>
    </xf>
    <xf numFmtId="0" fontId="24" fillId="0" borderId="42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43" xfId="0" quotePrefix="1" applyFont="1" applyFill="1" applyBorder="1" applyAlignment="1" applyProtection="1">
      <alignment horizontal="center" vertical="center"/>
      <protection locked="0"/>
    </xf>
    <xf numFmtId="0" fontId="24" fillId="0" borderId="44" xfId="0" quotePrefix="1" applyFont="1" applyFill="1" applyBorder="1" applyAlignment="1" applyProtection="1">
      <alignment horizontal="center" vertical="center"/>
      <protection locked="0"/>
    </xf>
    <xf numFmtId="0" fontId="24" fillId="0" borderId="43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38" fillId="0" borderId="33" xfId="0" applyFont="1" applyFill="1" applyBorder="1" applyAlignment="1">
      <alignment horizontal="left"/>
    </xf>
    <xf numFmtId="0" fontId="38" fillId="0" borderId="31" xfId="0" applyFont="1" applyFill="1" applyBorder="1" applyAlignment="1">
      <alignment horizontal="left"/>
    </xf>
    <xf numFmtId="0" fontId="24" fillId="0" borderId="27" xfId="0" applyFont="1" applyFill="1" applyBorder="1" applyAlignment="1">
      <alignment horizontal="left"/>
    </xf>
    <xf numFmtId="0" fontId="24" fillId="0" borderId="30" xfId="0" applyFont="1" applyFill="1" applyBorder="1" applyAlignment="1">
      <alignment horizontal="left"/>
    </xf>
    <xf numFmtId="0" fontId="31" fillId="0" borderId="27" xfId="0" applyFont="1" applyFill="1" applyBorder="1" applyAlignment="1">
      <alignment horizontal="left"/>
    </xf>
    <xf numFmtId="0" fontId="31" fillId="0" borderId="30" xfId="0" applyFont="1" applyFill="1" applyBorder="1" applyAlignment="1">
      <alignment horizontal="left"/>
    </xf>
    <xf numFmtId="4" fontId="33" fillId="0" borderId="14" xfId="0" applyNumberFormat="1" applyFont="1" applyFill="1" applyBorder="1" applyAlignment="1">
      <alignment horizontal="right"/>
    </xf>
  </cellXfs>
  <cellStyles count="75">
    <cellStyle name=",;F'KOIT[[WAAHK" xfId="1"/>
    <cellStyle name="?? [0]_PERSONAL" xfId="2"/>
    <cellStyle name="???? [0.00]_????" xfId="3"/>
    <cellStyle name="??????[0]_PERSONAL" xfId="4"/>
    <cellStyle name="??????PERSONAL" xfId="5"/>
    <cellStyle name="?????[0]_PERSONAL" xfId="6"/>
    <cellStyle name="?????PERSONAL" xfId="7"/>
    <cellStyle name="????_????" xfId="8"/>
    <cellStyle name="???[0]_PERSONAL" xfId="9"/>
    <cellStyle name="???_PERSONAL" xfId="10"/>
    <cellStyle name="??_??" xfId="11"/>
    <cellStyle name="?@??laroux" xfId="12"/>
    <cellStyle name="=C:\WINDOWS\SYSTEM32\COMMAND.COM" xfId="13"/>
    <cellStyle name="0,0_x000d__x000a_NA_x000d__x000a_" xfId="72"/>
    <cellStyle name="Calc Currency (0)" xfId="14"/>
    <cellStyle name="Calc Currency (2)" xfId="15"/>
    <cellStyle name="Calc Percent (0)" xfId="16"/>
    <cellStyle name="Calc Percent (1)" xfId="17"/>
    <cellStyle name="Calc Percent (2)" xfId="18"/>
    <cellStyle name="Calc Units (0)" xfId="19"/>
    <cellStyle name="Calc Units (1)" xfId="20"/>
    <cellStyle name="Calc Units (2)" xfId="21"/>
    <cellStyle name="Comma [00]" xfId="22"/>
    <cellStyle name="Comma_50-8355เฉพาะปัว" xfId="23"/>
    <cellStyle name="Comma_แบบตารางใหม่" xfId="24"/>
    <cellStyle name="Currency [00]" xfId="25"/>
    <cellStyle name="Date Short" xfId="26"/>
    <cellStyle name="Enter Currency (0)" xfId="27"/>
    <cellStyle name="Enter Currency (2)" xfId="28"/>
    <cellStyle name="Enter Units (0)" xfId="29"/>
    <cellStyle name="Enter Units (1)" xfId="30"/>
    <cellStyle name="Enter Units (2)" xfId="31"/>
    <cellStyle name="Grey" xfId="32"/>
    <cellStyle name="Header1" xfId="33"/>
    <cellStyle name="Header2" xfId="34"/>
    <cellStyle name="Input [yellow]" xfId="35"/>
    <cellStyle name="Link Currency (0)" xfId="36"/>
    <cellStyle name="Link Currency (2)" xfId="37"/>
    <cellStyle name="Link Units (0)" xfId="38"/>
    <cellStyle name="Link Units (1)" xfId="39"/>
    <cellStyle name="Link Units (2)" xfId="40"/>
    <cellStyle name="Normal - Style1" xfId="41"/>
    <cellStyle name="Normal 2" xfId="73"/>
    <cellStyle name="Normal_50-10127อุดรธานี" xfId="42"/>
    <cellStyle name="Normal_แบบตารางใหม่" xfId="43"/>
    <cellStyle name="Normal_ใบสรุปราคา (2)" xfId="44"/>
    <cellStyle name="ParaBirimi [0]_RESULTS" xfId="45"/>
    <cellStyle name="ParaBirimi_RESULTS" xfId="46"/>
    <cellStyle name="Percent [0]" xfId="47"/>
    <cellStyle name="Percent [00]" xfId="48"/>
    <cellStyle name="Percent [2]" xfId="49"/>
    <cellStyle name="PrePop Currency (0)" xfId="50"/>
    <cellStyle name="PrePop Currency (2)" xfId="51"/>
    <cellStyle name="PrePop Units (0)" xfId="52"/>
    <cellStyle name="PrePop Units (1)" xfId="53"/>
    <cellStyle name="PrePop Units (2)" xfId="54"/>
    <cellStyle name="Text Indent A" xfId="55"/>
    <cellStyle name="Text Indent B" xfId="56"/>
    <cellStyle name="Text Indent C" xfId="57"/>
    <cellStyle name="Virg? [0]_RESULTS" xfId="58"/>
    <cellStyle name="Virg?_RESULTS" xfId="59"/>
    <cellStyle name="เครื่องหมายจุลภาค" xfId="60" builtinId="3"/>
    <cellStyle name="เครื่องหมายจุลภาค 2" xfId="61"/>
    <cellStyle name="เครื่องหมายจุลภาค 3" xfId="69"/>
    <cellStyle name="เครื่องหมายจุลภาค_4580&amp;87-7-46" xfId="62"/>
    <cellStyle name="เชื่อมโยงหลายมิติ_10091" xfId="63"/>
    <cellStyle name="ตามการเชื่อมโยงหลายมิติ_10091" xfId="64"/>
    <cellStyle name="ปกติ" xfId="0" builtinId="0"/>
    <cellStyle name="ปกติ 2" xfId="65"/>
    <cellStyle name="ปกติ 2 2" xfId="74"/>
    <cellStyle name="ปกติ 3" xfId="70"/>
    <cellStyle name="ปกติ_4580&amp;87-7-46" xfId="66"/>
    <cellStyle name="ปกติ_50-8732  ฟอร์มตารางใหม่" xfId="67"/>
    <cellStyle name="ปกติ_อาคาร สนง.ระบบบริการการแพทย์ฉุกเฉิน 10252" xfId="68"/>
    <cellStyle name="เปอร์เซ็นต์ 2" xfId="7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13</xdr:row>
      <xdr:rowOff>0</xdr:rowOff>
    </xdr:from>
    <xdr:to>
      <xdr:col>1</xdr:col>
      <xdr:colOff>57150</xdr:colOff>
      <xdr:row>13</xdr:row>
      <xdr:rowOff>0</xdr:rowOff>
    </xdr:to>
    <xdr:sp macro="" textlink="">
      <xdr:nvSpPr>
        <xdr:cNvPr id="24891" name="Rectangle 1">
          <a:extLst>
            <a:ext uri="{FF2B5EF4-FFF2-40B4-BE49-F238E27FC236}">
              <a16:creationId xmlns:a16="http://schemas.microsoft.com/office/drawing/2014/main" xmlns="" id="{00000000-0008-0000-0100-00003B610000}"/>
            </a:ext>
          </a:extLst>
        </xdr:cNvPr>
        <xdr:cNvSpPr>
          <a:spLocks noChangeArrowheads="1"/>
        </xdr:cNvSpPr>
      </xdr:nvSpPr>
      <xdr:spPr bwMode="auto">
        <a:xfrm>
          <a:off x="981075" y="42291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866775</xdr:colOff>
      <xdr:row>13</xdr:row>
      <xdr:rowOff>0</xdr:rowOff>
    </xdr:from>
    <xdr:to>
      <xdr:col>1</xdr:col>
      <xdr:colOff>57150</xdr:colOff>
      <xdr:row>13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xmlns="" id="{EEF3C1B3-1A0E-4124-B26B-ED2A671E623C}"/>
            </a:ext>
          </a:extLst>
        </xdr:cNvPr>
        <xdr:cNvSpPr>
          <a:spLocks noChangeArrowheads="1"/>
        </xdr:cNvSpPr>
      </xdr:nvSpPr>
      <xdr:spPr bwMode="auto">
        <a:xfrm>
          <a:off x="457200" y="42100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วัดใต้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_x0000__x0000__x0000__x0000__x0000_@_x001c__x0014__x0000__x0000__x0000__x0000__x0000__x0002__x0011__x0014__x0000__x0000__x0000__x0000__x0000_ñCe?_x0001__x0000__x0000__x0000_0_x0000_"/>
      <sheetName val=""/>
      <sheetName val="รวมราคาทั้งสิ้น"/>
      <sheetName val="????"/>
      <sheetName val="@_x001c__x0014__x0002__x0011__x0014_ñCe?_x0001_0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SUM-AIR-Submit"/>
      <sheetName val="FAB별"/>
      <sheetName val="?????@_x001c__x0014_?????_x0002__x0011__x0014_?????ñCe?_x0001_???0?"/>
      <sheetName val="Concrete Beam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boq"/>
      <sheetName val="Boq(1)"/>
      <sheetName val="____"/>
      <sheetName val="_____@_x001c__x0014_______x0002__x0011__x0014______ñCe__x0001____0_"/>
      <sheetName val="PL"/>
      <sheetName val="封面_"/>
      <sheetName val="@ñCe?0"/>
      <sheetName val="SCIB_Proforma"/>
      <sheetName val="SCIB_Data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SAN REDUCED 1"/>
      <sheetName val="封面_1"/>
      <sheetName val="封面_2"/>
      <sheetName val="封面_3"/>
      <sheetName val="@ñCe_0"/>
      <sheetName val="S3 Architectural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?????@??????????ñCe????0?"/>
      <sheetName val="Concrete_Beam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Invoice"/>
      <sheetName val="_x005f_x0000__x005f_x0000__x005f_x0000__x005f_x0000__x0"/>
      <sheetName val="_____@_x005f_x001c__x005f_x0014_______x000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view="pageBreakPreview" zoomScale="55" zoomScaleNormal="100" zoomScaleSheetLayoutView="55" workbookViewId="0">
      <selection activeCell="P9" sqref="P9"/>
    </sheetView>
  </sheetViews>
  <sheetFormatPr defaultRowHeight="17.25"/>
  <sheetData>
    <row r="1" spans="1:10" ht="39.75">
      <c r="A1" s="455"/>
      <c r="B1" s="455"/>
      <c r="C1" s="455"/>
      <c r="D1" s="455"/>
      <c r="E1" s="455"/>
      <c r="F1" s="455"/>
      <c r="G1" s="455"/>
      <c r="H1" s="455"/>
      <c r="I1" s="455"/>
      <c r="J1" s="455"/>
    </row>
    <row r="3" spans="1:10" ht="90.75" customHeight="1"/>
    <row r="6" spans="1:10" ht="39.75">
      <c r="A6" s="455" t="s">
        <v>45</v>
      </c>
      <c r="B6" s="455"/>
      <c r="C6" s="455"/>
      <c r="D6" s="455"/>
      <c r="E6" s="455"/>
      <c r="F6" s="455"/>
      <c r="G6" s="455"/>
      <c r="H6" s="455"/>
      <c r="I6" s="455"/>
      <c r="J6" s="455"/>
    </row>
    <row r="7" spans="1:10" ht="30.75" customHeight="1">
      <c r="A7" s="456" t="s">
        <v>222</v>
      </c>
      <c r="B7" s="456"/>
      <c r="C7" s="456"/>
      <c r="D7" s="456"/>
      <c r="E7" s="456"/>
      <c r="F7" s="456"/>
      <c r="G7" s="456"/>
      <c r="H7" s="456"/>
      <c r="I7" s="456"/>
      <c r="J7" s="456"/>
    </row>
    <row r="8" spans="1:10" ht="36" customHeight="1">
      <c r="A8" s="457" t="s">
        <v>223</v>
      </c>
      <c r="B8" s="457"/>
      <c r="C8" s="457"/>
      <c r="D8" s="457"/>
      <c r="E8" s="457"/>
      <c r="F8" s="457"/>
      <c r="G8" s="457"/>
      <c r="H8" s="457"/>
      <c r="I8" s="457"/>
      <c r="J8" s="457"/>
    </row>
    <row r="9" spans="1:10" ht="36" customHeight="1">
      <c r="A9" s="264"/>
      <c r="B9" s="265"/>
      <c r="C9" s="265"/>
      <c r="D9" s="265"/>
      <c r="E9" s="265"/>
      <c r="F9" s="265"/>
      <c r="G9" s="265"/>
      <c r="H9" s="265"/>
      <c r="I9" s="265"/>
      <c r="J9" s="265"/>
    </row>
    <row r="10" spans="1:10" ht="42">
      <c r="A10" s="264"/>
      <c r="B10" s="265"/>
      <c r="C10" s="265"/>
      <c r="D10" s="265"/>
      <c r="E10" s="265"/>
      <c r="F10" s="265"/>
      <c r="G10" s="265"/>
      <c r="H10" s="265"/>
      <c r="I10" s="265"/>
      <c r="J10" s="265"/>
    </row>
    <row r="11" spans="1:10" ht="36">
      <c r="A11" s="454"/>
      <c r="B11" s="454"/>
      <c r="C11" s="454"/>
      <c r="D11" s="454"/>
      <c r="E11" s="454"/>
      <c r="F11" s="454"/>
      <c r="G11" s="454"/>
      <c r="H11" s="454"/>
      <c r="I11" s="454"/>
      <c r="J11" s="454"/>
    </row>
    <row r="12" spans="1:10" ht="36">
      <c r="A12" s="454"/>
      <c r="B12" s="454"/>
      <c r="C12" s="454"/>
      <c r="D12" s="454"/>
      <c r="E12" s="454"/>
      <c r="F12" s="454"/>
      <c r="G12" s="454"/>
      <c r="H12" s="454"/>
      <c r="I12" s="454"/>
      <c r="J12" s="454"/>
    </row>
    <row r="13" spans="1:10" ht="36">
      <c r="A13" s="454"/>
      <c r="B13" s="454"/>
      <c r="C13" s="454"/>
      <c r="D13" s="454"/>
      <c r="E13" s="454"/>
      <c r="F13" s="454"/>
      <c r="G13" s="454"/>
      <c r="H13" s="454"/>
      <c r="I13" s="454"/>
      <c r="J13" s="454"/>
    </row>
    <row r="18" spans="1:10" ht="36">
      <c r="A18" s="454"/>
      <c r="B18" s="454"/>
      <c r="C18" s="454"/>
      <c r="D18" s="454"/>
      <c r="E18" s="454"/>
      <c r="F18" s="454"/>
      <c r="G18" s="454"/>
      <c r="H18" s="454"/>
      <c r="I18" s="454"/>
      <c r="J18" s="454"/>
    </row>
    <row r="19" spans="1:10" ht="36">
      <c r="A19" s="454" t="s">
        <v>46</v>
      </c>
      <c r="B19" s="454"/>
      <c r="C19" s="454"/>
      <c r="D19" s="454"/>
      <c r="E19" s="454"/>
      <c r="F19" s="454"/>
      <c r="G19" s="454"/>
      <c r="H19" s="454"/>
      <c r="I19" s="454"/>
      <c r="J19" s="454"/>
    </row>
    <row r="20" spans="1:10" ht="36">
      <c r="A20" s="454"/>
      <c r="B20" s="454"/>
      <c r="C20" s="454"/>
      <c r="D20" s="454"/>
      <c r="E20" s="454"/>
      <c r="F20" s="454"/>
      <c r="G20" s="454"/>
      <c r="H20" s="454"/>
      <c r="I20" s="454"/>
      <c r="J20" s="454"/>
    </row>
  </sheetData>
  <mergeCells count="10">
    <mergeCell ref="A18:J18"/>
    <mergeCell ref="A19:J19"/>
    <mergeCell ref="A20:J20"/>
    <mergeCell ref="A13:J13"/>
    <mergeCell ref="A1:J1"/>
    <mergeCell ref="A6:J6"/>
    <mergeCell ref="A7:J7"/>
    <mergeCell ref="A11:J11"/>
    <mergeCell ref="A12:J12"/>
    <mergeCell ref="A8:J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N66"/>
  <sheetViews>
    <sheetView showGridLines="0" tabSelected="1" view="pageBreakPreview" zoomScale="85" zoomScaleSheetLayoutView="85" workbookViewId="0">
      <selection activeCell="K16" sqref="K16"/>
    </sheetView>
  </sheetViews>
  <sheetFormatPr defaultColWidth="9.1640625" defaultRowHeight="18.75"/>
  <cols>
    <col min="1" max="1" width="8" style="13" customWidth="1"/>
    <col min="2" max="2" width="16.6640625" style="13" customWidth="1"/>
    <col min="3" max="3" width="22.6640625" style="13" customWidth="1"/>
    <col min="4" max="4" width="22.5" style="13" customWidth="1"/>
    <col min="5" max="5" width="14.5" style="13" customWidth="1"/>
    <col min="6" max="6" width="16.6640625" style="13" customWidth="1"/>
    <col min="7" max="7" width="13.6640625" style="13" customWidth="1"/>
    <col min="8" max="8" width="7.83203125" style="13" customWidth="1"/>
    <col min="9" max="9" width="16" style="13" customWidth="1"/>
    <col min="10" max="10" width="15.33203125" style="13" customWidth="1"/>
    <col min="11" max="11" width="20.5" style="13" customWidth="1"/>
    <col min="12" max="12" width="16.33203125" style="13" bestFit="1" customWidth="1"/>
    <col min="13" max="13" width="17.6640625" style="13" customWidth="1"/>
    <col min="14" max="16384" width="9.1640625" style="13"/>
  </cols>
  <sheetData>
    <row r="1" spans="1:14" ht="36" customHeight="1">
      <c r="A1" s="464" t="s">
        <v>197</v>
      </c>
      <c r="B1" s="464"/>
      <c r="C1" s="464"/>
      <c r="D1" s="464"/>
      <c r="E1" s="464"/>
      <c r="F1" s="464"/>
      <c r="G1" s="464"/>
      <c r="H1" s="464"/>
      <c r="I1" s="464"/>
      <c r="K1" s="14" t="s">
        <v>9</v>
      </c>
    </row>
    <row r="2" spans="1:14" ht="23.25" customHeight="1">
      <c r="A2" s="475" t="s">
        <v>208</v>
      </c>
      <c r="B2" s="476"/>
      <c r="C2" s="476"/>
      <c r="D2" s="476"/>
      <c r="E2" s="476"/>
      <c r="F2" s="476"/>
      <c r="G2" s="476"/>
      <c r="H2" s="476"/>
      <c r="I2" s="477"/>
    </row>
    <row r="3" spans="1:14" ht="23.25" customHeight="1">
      <c r="A3" s="475" t="s">
        <v>209</v>
      </c>
      <c r="B3" s="476"/>
      <c r="C3" s="476"/>
      <c r="D3" s="476"/>
      <c r="E3" s="476"/>
      <c r="F3" s="476"/>
      <c r="G3" s="476"/>
      <c r="H3" s="476"/>
      <c r="I3" s="477"/>
    </row>
    <row r="4" spans="1:14" ht="24">
      <c r="A4" s="478" t="s">
        <v>198</v>
      </c>
      <c r="B4" s="479"/>
      <c r="C4" s="479"/>
      <c r="D4" s="479"/>
      <c r="E4" s="479"/>
      <c r="F4" s="479"/>
      <c r="G4" s="479"/>
      <c r="H4" s="479"/>
      <c r="I4" s="480"/>
    </row>
    <row r="5" spans="1:14" ht="24">
      <c r="A5" s="388" t="s">
        <v>210</v>
      </c>
      <c r="B5" s="389"/>
      <c r="C5" s="389"/>
      <c r="D5" s="389"/>
      <c r="E5" s="389"/>
      <c r="F5" s="389" t="s">
        <v>199</v>
      </c>
      <c r="G5" s="389"/>
      <c r="H5" s="389"/>
      <c r="I5" s="390"/>
    </row>
    <row r="6" spans="1:14" ht="24">
      <c r="A6" s="385" t="s">
        <v>220</v>
      </c>
      <c r="B6" s="386"/>
      <c r="C6" s="386"/>
      <c r="D6" s="386"/>
      <c r="E6" s="386"/>
      <c r="F6" s="386" t="s">
        <v>201</v>
      </c>
      <c r="G6" s="386"/>
      <c r="H6" s="386"/>
      <c r="I6" s="387"/>
    </row>
    <row r="7" spans="1:14" s="210" customFormat="1" ht="24">
      <c r="A7" s="396" t="s">
        <v>200</v>
      </c>
      <c r="B7" s="397"/>
      <c r="C7" s="398"/>
      <c r="D7" s="399"/>
      <c r="E7" s="400"/>
      <c r="F7" s="400"/>
      <c r="G7" s="402"/>
      <c r="H7" s="397"/>
      <c r="I7" s="403"/>
    </row>
    <row r="8" spans="1:14" ht="24">
      <c r="A8" s="484" t="s">
        <v>204</v>
      </c>
      <c r="B8" s="485"/>
      <c r="C8" s="485"/>
      <c r="D8" s="485"/>
      <c r="E8" s="485"/>
      <c r="F8" s="485"/>
      <c r="G8" s="485"/>
      <c r="H8" s="485"/>
      <c r="I8" s="486"/>
      <c r="J8" s="15"/>
      <c r="K8" s="15"/>
      <c r="L8" s="15"/>
      <c r="M8" s="15"/>
      <c r="N8" s="15"/>
    </row>
    <row r="9" spans="1:14" ht="26.25" customHeight="1">
      <c r="A9" s="481" t="s">
        <v>135</v>
      </c>
      <c r="B9" s="482"/>
      <c r="C9" s="482"/>
      <c r="D9" s="482"/>
      <c r="E9" s="482"/>
      <c r="F9" s="482"/>
      <c r="G9" s="482"/>
      <c r="H9" s="482"/>
      <c r="I9" s="483"/>
      <c r="J9" s="15"/>
      <c r="K9" s="15"/>
      <c r="L9" s="15"/>
      <c r="M9" s="15"/>
      <c r="N9" s="15"/>
    </row>
    <row r="10" spans="1:14" s="16" customFormat="1" ht="24" customHeight="1">
      <c r="A10" s="465" t="s">
        <v>2</v>
      </c>
      <c r="B10" s="467" t="s">
        <v>13</v>
      </c>
      <c r="C10" s="468"/>
      <c r="D10" s="469"/>
      <c r="E10" s="473" t="s">
        <v>8</v>
      </c>
      <c r="F10" s="474"/>
      <c r="G10" s="467" t="s">
        <v>12</v>
      </c>
      <c r="H10" s="468"/>
      <c r="I10" s="469"/>
      <c r="J10" s="15"/>
      <c r="K10" s="15"/>
      <c r="L10" s="15"/>
      <c r="M10" s="15"/>
      <c r="N10" s="15"/>
    </row>
    <row r="11" spans="1:14" s="16" customFormat="1" ht="24" customHeight="1">
      <c r="A11" s="466"/>
      <c r="B11" s="470"/>
      <c r="C11" s="471"/>
      <c r="D11" s="472"/>
      <c r="E11" s="272"/>
      <c r="F11" s="272"/>
      <c r="G11" s="470"/>
      <c r="H11" s="471"/>
      <c r="I11" s="472"/>
      <c r="J11" s="15"/>
      <c r="K11" s="15"/>
      <c r="L11" s="15"/>
      <c r="M11" s="15"/>
      <c r="N11" s="15"/>
    </row>
    <row r="12" spans="1:14" s="16" customFormat="1" ht="24" customHeight="1">
      <c r="A12" s="273">
        <v>1</v>
      </c>
      <c r="B12" s="274" t="s">
        <v>3</v>
      </c>
      <c r="C12" s="275"/>
      <c r="D12" s="276"/>
      <c r="E12" s="277"/>
      <c r="F12" s="278"/>
      <c r="G12" s="487"/>
      <c r="H12" s="488"/>
      <c r="I12" s="489"/>
      <c r="J12" s="15"/>
      <c r="K12" s="15"/>
      <c r="L12" s="15"/>
      <c r="M12" s="15"/>
      <c r="N12" s="15"/>
    </row>
    <row r="13" spans="1:14" s="16" customFormat="1" ht="24" customHeight="1">
      <c r="A13" s="279"/>
      <c r="B13" s="280" t="s">
        <v>4</v>
      </c>
      <c r="C13" s="281"/>
      <c r="D13" s="282">
        <v>1.3088</v>
      </c>
      <c r="E13" s="283"/>
      <c r="F13" s="284"/>
      <c r="G13" s="487"/>
      <c r="H13" s="488"/>
      <c r="I13" s="489"/>
      <c r="J13" s="15"/>
      <c r="K13" s="15">
        <v>1.3088</v>
      </c>
      <c r="L13" s="15"/>
      <c r="M13" s="15"/>
      <c r="N13" s="15"/>
    </row>
    <row r="14" spans="1:14" s="16" customFormat="1" ht="24" customHeight="1">
      <c r="A14" s="285">
        <v>2</v>
      </c>
      <c r="B14" s="286" t="s">
        <v>5</v>
      </c>
      <c r="C14" s="287"/>
      <c r="D14" s="288"/>
      <c r="E14" s="277"/>
      <c r="F14" s="278"/>
      <c r="G14" s="289"/>
      <c r="H14" s="290"/>
      <c r="I14" s="291"/>
      <c r="J14" s="15"/>
      <c r="K14" s="15"/>
      <c r="L14" s="15"/>
      <c r="M14" s="15"/>
      <c r="N14" s="15"/>
    </row>
    <row r="15" spans="1:14" s="16" customFormat="1" ht="24" customHeight="1">
      <c r="A15" s="292"/>
      <c r="B15" s="280" t="s">
        <v>6</v>
      </c>
      <c r="C15" s="281"/>
      <c r="D15" s="293">
        <v>7.0000000000000007E-2</v>
      </c>
      <c r="E15" s="283"/>
      <c r="F15" s="284"/>
      <c r="G15" s="289"/>
      <c r="H15" s="294"/>
      <c r="I15" s="295"/>
      <c r="J15" s="185"/>
      <c r="K15" s="177"/>
      <c r="L15" s="15"/>
      <c r="M15" s="186"/>
      <c r="N15" s="15"/>
    </row>
    <row r="16" spans="1:14" s="16" customFormat="1" ht="24" customHeight="1">
      <c r="A16" s="285">
        <v>3</v>
      </c>
      <c r="B16" s="286" t="s">
        <v>7</v>
      </c>
      <c r="C16" s="287"/>
      <c r="D16" s="288"/>
      <c r="E16" s="296"/>
      <c r="F16" s="297"/>
      <c r="G16" s="289"/>
      <c r="H16" s="298"/>
      <c r="I16" s="299"/>
      <c r="J16" s="15"/>
      <c r="K16" s="15"/>
      <c r="L16" s="15"/>
      <c r="M16" s="15"/>
      <c r="N16" s="15"/>
    </row>
    <row r="17" spans="1:14" s="16" customFormat="1" ht="24" customHeight="1">
      <c r="A17" s="300"/>
      <c r="B17" s="281"/>
      <c r="C17" s="281"/>
      <c r="D17" s="301"/>
      <c r="E17" s="302"/>
      <c r="F17" s="303"/>
      <c r="G17" s="304"/>
      <c r="H17" s="305"/>
      <c r="I17" s="306"/>
      <c r="J17" s="177"/>
      <c r="K17" s="98"/>
      <c r="L17" s="15"/>
      <c r="M17" s="15"/>
      <c r="N17" s="15"/>
    </row>
    <row r="18" spans="1:14" s="15" customFormat="1" ht="24" customHeight="1">
      <c r="A18" s="307" t="s">
        <v>1</v>
      </c>
      <c r="B18" s="308"/>
      <c r="C18" s="309"/>
      <c r="D18" s="309"/>
      <c r="E18" s="310"/>
      <c r="F18" s="311"/>
      <c r="G18" s="312"/>
      <c r="H18" s="313"/>
      <c r="I18" s="314"/>
      <c r="K18" s="98"/>
    </row>
    <row r="19" spans="1:14" s="15" customFormat="1" ht="25.5" customHeight="1" thickBot="1">
      <c r="A19" s="315" t="s">
        <v>0</v>
      </c>
      <c r="B19" s="316"/>
      <c r="C19" s="317"/>
      <c r="D19" s="317"/>
      <c r="E19" s="318"/>
      <c r="F19" s="409"/>
      <c r="G19" s="312"/>
      <c r="H19" s="313"/>
      <c r="I19" s="314"/>
      <c r="K19" s="258"/>
      <c r="L19" s="257"/>
    </row>
    <row r="20" spans="1:14" s="15" customFormat="1" ht="25.5" customHeight="1" thickTop="1">
      <c r="A20" s="319"/>
      <c r="B20" s="490" t="s">
        <v>21</v>
      </c>
      <c r="C20" s="490"/>
      <c r="D20" s="491"/>
      <c r="E20" s="492" t="s">
        <v>221</v>
      </c>
      <c r="F20" s="493"/>
      <c r="G20" s="493"/>
      <c r="H20" s="493"/>
      <c r="I20" s="494"/>
      <c r="K20" s="260"/>
    </row>
    <row r="21" spans="1:14" s="91" customFormat="1" ht="27" customHeight="1">
      <c r="A21" s="269"/>
      <c r="B21" s="269"/>
      <c r="C21" s="270"/>
      <c r="D21" s="270"/>
      <c r="E21" s="270"/>
      <c r="F21" s="271"/>
      <c r="G21" s="271"/>
      <c r="H21" s="271"/>
      <c r="I21" s="94"/>
      <c r="J21" s="93"/>
      <c r="K21" s="93"/>
      <c r="L21" s="93"/>
      <c r="M21" s="93"/>
      <c r="N21" s="93"/>
    </row>
    <row r="22" spans="1:14" ht="24" customHeight="1">
      <c r="A22" s="91"/>
      <c r="B22" s="91"/>
      <c r="C22" s="460"/>
      <c r="D22" s="460"/>
      <c r="E22" s="460"/>
      <c r="F22" s="460"/>
      <c r="G22" s="460"/>
      <c r="H22" s="460"/>
      <c r="I22" s="460"/>
      <c r="J22" s="18"/>
      <c r="K22" s="18" t="s">
        <v>153</v>
      </c>
      <c r="M22" s="13" t="s">
        <v>154</v>
      </c>
    </row>
    <row r="23" spans="1:14" ht="24" customHeight="1">
      <c r="A23" s="92"/>
      <c r="B23" s="92"/>
      <c r="C23" s="462"/>
      <c r="D23" s="462"/>
      <c r="E23" s="462"/>
      <c r="F23" s="92"/>
      <c r="G23" s="92"/>
      <c r="H23" s="92"/>
      <c r="I23" s="92"/>
      <c r="J23" s="18"/>
      <c r="K23" s="344">
        <f>F19</f>
        <v>0</v>
      </c>
      <c r="L23" s="257" t="s">
        <v>147</v>
      </c>
      <c r="M23" s="371">
        <v>1658840</v>
      </c>
      <c r="N23" s="257" t="s">
        <v>147</v>
      </c>
    </row>
    <row r="24" spans="1:14" s="92" customFormat="1" ht="24" customHeight="1">
      <c r="I24" s="174"/>
      <c r="J24" s="94"/>
      <c r="K24" s="259">
        <v>2581346</v>
      </c>
      <c r="L24" s="177" t="s">
        <v>148</v>
      </c>
      <c r="M24" s="259"/>
      <c r="N24" s="177"/>
    </row>
    <row r="25" spans="1:14" s="19" customFormat="1" ht="21" customHeight="1">
      <c r="A25" s="92"/>
      <c r="B25" s="92"/>
      <c r="C25" s="92" t="s">
        <v>47</v>
      </c>
      <c r="D25" s="92"/>
      <c r="E25" s="92"/>
      <c r="F25" s="92"/>
      <c r="G25" s="92"/>
      <c r="H25" s="92"/>
      <c r="I25" s="92"/>
      <c r="K25" s="345">
        <f>K23+M23</f>
        <v>1658840</v>
      </c>
      <c r="L25" s="15" t="s">
        <v>155</v>
      </c>
      <c r="M25" s="260"/>
      <c r="N25" s="15"/>
    </row>
    <row r="26" spans="1:14" s="19" customFormat="1" ht="24" customHeight="1">
      <c r="A26" s="91"/>
      <c r="B26" s="91"/>
      <c r="C26" s="460" t="s">
        <v>195</v>
      </c>
      <c r="D26" s="460"/>
      <c r="E26" s="460"/>
      <c r="F26" s="92"/>
      <c r="G26" s="92"/>
      <c r="H26" s="92"/>
      <c r="I26" s="92"/>
      <c r="J26" s="20"/>
      <c r="K26" s="346">
        <f>K24-K25</f>
        <v>922506</v>
      </c>
      <c r="L26" s="15" t="s">
        <v>191</v>
      </c>
    </row>
    <row r="27" spans="1:14" s="21" customFormat="1" ht="28.5" customHeight="1">
      <c r="A27" s="92"/>
      <c r="B27" s="91"/>
      <c r="C27" s="172"/>
      <c r="D27" s="92"/>
      <c r="E27" s="92"/>
      <c r="F27" s="92"/>
      <c r="G27" s="92"/>
      <c r="H27" s="92"/>
      <c r="I27" s="92"/>
      <c r="J27" s="90"/>
      <c r="K27" s="20"/>
      <c r="L27" s="20"/>
    </row>
    <row r="28" spans="1:14" s="19" customFormat="1" ht="21" customHeight="1">
      <c r="A28" s="94"/>
      <c r="B28" s="91"/>
      <c r="C28" s="92" t="s">
        <v>48</v>
      </c>
      <c r="D28" s="92"/>
      <c r="E28" s="92"/>
      <c r="F28" s="92"/>
      <c r="G28" s="92"/>
      <c r="H28" s="92"/>
      <c r="I28" s="92"/>
      <c r="J28" s="22"/>
      <c r="K28" s="258"/>
      <c r="L28" s="257" t="s">
        <v>158</v>
      </c>
      <c r="M28" s="345">
        <v>1658840</v>
      </c>
      <c r="N28" s="257" t="s">
        <v>147</v>
      </c>
    </row>
    <row r="29" spans="1:14" s="19" customFormat="1" ht="21" customHeight="1">
      <c r="A29" s="94"/>
      <c r="B29" s="91"/>
      <c r="C29" s="461" t="s">
        <v>196</v>
      </c>
      <c r="D29" s="461"/>
      <c r="E29" s="461"/>
      <c r="F29" s="266"/>
      <c r="G29" s="92"/>
      <c r="H29" s="92"/>
      <c r="I29" s="267"/>
      <c r="J29" s="23"/>
      <c r="K29" s="339"/>
      <c r="M29" s="370">
        <f>M28+K26</f>
        <v>2581346</v>
      </c>
      <c r="N29" s="19" t="s">
        <v>159</v>
      </c>
    </row>
    <row r="30" spans="1:14" s="21" customFormat="1" ht="26.25" customHeight="1">
      <c r="A30" s="91"/>
      <c r="B30" s="459"/>
      <c r="C30" s="459"/>
      <c r="D30" s="92"/>
      <c r="E30" s="92"/>
      <c r="F30" s="92"/>
      <c r="G30" s="92"/>
      <c r="H30" s="92"/>
      <c r="I30" s="172"/>
      <c r="J30" s="22"/>
      <c r="K30" s="22"/>
      <c r="M30" s="338"/>
    </row>
    <row r="31" spans="1:14" s="19" customFormat="1" ht="21" customHeight="1">
      <c r="A31" s="91"/>
      <c r="B31" s="268"/>
      <c r="C31" s="92" t="s">
        <v>49</v>
      </c>
      <c r="D31" s="92"/>
      <c r="E31" s="92"/>
      <c r="F31" s="92"/>
      <c r="G31" s="92"/>
      <c r="H31" s="92"/>
      <c r="I31" s="92"/>
      <c r="L31" s="379"/>
    </row>
    <row r="32" spans="1:14" s="19" customFormat="1" ht="21" customHeight="1">
      <c r="A32" s="91"/>
      <c r="B32" s="92"/>
      <c r="C32" s="460" t="s">
        <v>194</v>
      </c>
      <c r="D32" s="460"/>
      <c r="E32" s="460"/>
      <c r="F32" s="92"/>
      <c r="G32" s="92"/>
      <c r="H32" s="92"/>
      <c r="I32" s="267"/>
      <c r="L32" s="379"/>
    </row>
    <row r="33" spans="1:9" s="21" customFormat="1" ht="24">
      <c r="A33" s="91"/>
      <c r="B33" s="92"/>
      <c r="C33" s="91"/>
      <c r="D33" s="92"/>
      <c r="E33" s="92"/>
      <c r="F33" s="174"/>
      <c r="G33" s="174"/>
      <c r="H33" s="174"/>
      <c r="I33" s="91"/>
    </row>
    <row r="34" spans="1:9" s="17" customFormat="1" ht="24">
      <c r="A34" s="91"/>
      <c r="B34" s="267"/>
      <c r="C34" s="460"/>
      <c r="D34" s="460"/>
      <c r="E34" s="460"/>
      <c r="F34" s="460"/>
      <c r="G34" s="460"/>
      <c r="H34" s="460"/>
      <c r="I34" s="460"/>
    </row>
    <row r="35" spans="1:9" s="17" customFormat="1" ht="24">
      <c r="A35" s="91"/>
      <c r="B35" s="267"/>
      <c r="C35" s="462"/>
      <c r="D35" s="462"/>
      <c r="E35" s="462"/>
      <c r="F35" s="92"/>
      <c r="G35" s="92"/>
      <c r="H35" s="92"/>
      <c r="I35" s="267"/>
    </row>
    <row r="36" spans="1:9" s="91" customFormat="1" ht="22.5" customHeight="1"/>
    <row r="37" spans="1:9" s="17" customFormat="1" ht="24">
      <c r="A37" s="91"/>
      <c r="B37" s="91"/>
      <c r="C37" s="460"/>
      <c r="D37" s="460"/>
      <c r="E37" s="460"/>
      <c r="F37" s="460"/>
      <c r="G37" s="460"/>
      <c r="H37" s="460"/>
      <c r="I37" s="460"/>
    </row>
    <row r="38" spans="1:9" s="17" customFormat="1" ht="27.75" customHeight="1">
      <c r="A38" s="91"/>
      <c r="B38" s="91"/>
      <c r="C38" s="463"/>
      <c r="D38" s="463"/>
      <c r="E38" s="463"/>
      <c r="F38" s="92"/>
      <c r="G38" s="92"/>
      <c r="H38" s="92"/>
      <c r="I38" s="267"/>
    </row>
    <row r="39" spans="1:9" s="91" customFormat="1" ht="24"/>
    <row r="40" spans="1:9" s="17" customFormat="1" ht="24">
      <c r="A40" s="91"/>
      <c r="B40" s="91"/>
      <c r="C40" s="460"/>
      <c r="D40" s="460"/>
      <c r="E40" s="460"/>
      <c r="F40" s="460"/>
      <c r="G40" s="460"/>
      <c r="H40" s="460"/>
      <c r="I40" s="460"/>
    </row>
    <row r="41" spans="1:9" s="17" customFormat="1" ht="27.75">
      <c r="A41" s="95"/>
      <c r="B41" s="95"/>
      <c r="C41" s="458"/>
      <c r="D41" s="458"/>
      <c r="E41" s="458"/>
      <c r="F41" s="24"/>
      <c r="G41" s="24"/>
      <c r="H41" s="24"/>
      <c r="I41" s="190"/>
    </row>
    <row r="42" spans="1:9" s="17" customFormat="1"/>
    <row r="43" spans="1:9" s="17" customFormat="1"/>
    <row r="44" spans="1:9" s="17" customFormat="1"/>
    <row r="45" spans="1:9" s="17" customFormat="1"/>
    <row r="46" spans="1:9" s="17" customFormat="1"/>
    <row r="47" spans="1:9" s="17" customFormat="1"/>
    <row r="48" spans="1:9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</sheetData>
  <mergeCells count="26">
    <mergeCell ref="C23:E23"/>
    <mergeCell ref="C26:E26"/>
    <mergeCell ref="A8:I8"/>
    <mergeCell ref="G12:I12"/>
    <mergeCell ref="G13:I13"/>
    <mergeCell ref="B20:D20"/>
    <mergeCell ref="E20:I20"/>
    <mergeCell ref="C22:I22"/>
    <mergeCell ref="A1:I1"/>
    <mergeCell ref="A10:A11"/>
    <mergeCell ref="B10:D11"/>
    <mergeCell ref="E10:F10"/>
    <mergeCell ref="G10:I11"/>
    <mergeCell ref="A2:I2"/>
    <mergeCell ref="A4:I4"/>
    <mergeCell ref="A9:I9"/>
    <mergeCell ref="A3:I3"/>
    <mergeCell ref="C41:E41"/>
    <mergeCell ref="B30:C30"/>
    <mergeCell ref="C34:I34"/>
    <mergeCell ref="C29:E29"/>
    <mergeCell ref="C32:E32"/>
    <mergeCell ref="C40:I40"/>
    <mergeCell ref="C37:I37"/>
    <mergeCell ref="C35:E35"/>
    <mergeCell ref="C38:E38"/>
  </mergeCells>
  <phoneticPr fontId="0" type="noConversion"/>
  <printOptions horizontalCentered="1"/>
  <pageMargins left="0.35433070866141736" right="0.23622047244094491" top="0.74803149606299213" bottom="0.47244094488188981" header="0.59055118110236227" footer="0.31496062992125984"/>
  <pageSetup paperSize="9" scale="70" orientation="portrait" r:id="rId1"/>
  <headerFooter alignWithMargins="0">
    <oddHeader>&amp;R&amp;14แบบ ปร.6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N45"/>
  <sheetViews>
    <sheetView showGridLines="0" view="pageBreakPreview" topLeftCell="A7" zoomScale="95" zoomScaleSheetLayoutView="95" workbookViewId="0">
      <selection activeCell="E12" sqref="E12"/>
    </sheetView>
  </sheetViews>
  <sheetFormatPr defaultColWidth="9.1640625" defaultRowHeight="24"/>
  <cols>
    <col min="1" max="1" width="8.83203125" style="134" customWidth="1"/>
    <col min="2" max="2" width="10.1640625" style="134" customWidth="1"/>
    <col min="3" max="3" width="29.5" style="134" customWidth="1"/>
    <col min="4" max="4" width="22.5" style="134" customWidth="1"/>
    <col min="5" max="5" width="17.6640625" style="134" customWidth="1"/>
    <col min="6" max="6" width="16.83203125" style="134" customWidth="1"/>
    <col min="7" max="7" width="33.6640625" style="134" customWidth="1"/>
    <col min="8" max="8" width="9.1640625" style="4" customWidth="1"/>
    <col min="9" max="9" width="13.5" style="4" customWidth="1"/>
    <col min="10" max="10" width="17.33203125" style="4" customWidth="1"/>
    <col min="11" max="16384" width="9.1640625" style="4"/>
  </cols>
  <sheetData>
    <row r="1" spans="1:14" ht="32.25" customHeight="1">
      <c r="A1" s="495" t="s">
        <v>206</v>
      </c>
      <c r="B1" s="495"/>
      <c r="C1" s="495"/>
      <c r="D1" s="495"/>
      <c r="E1" s="495"/>
      <c r="F1" s="495"/>
      <c r="G1" s="495"/>
    </row>
    <row r="2" spans="1:14" ht="23.25" customHeight="1">
      <c r="A2" s="404" t="s">
        <v>211</v>
      </c>
      <c r="B2" s="150"/>
      <c r="C2" s="150"/>
      <c r="D2" s="150"/>
      <c r="E2" s="150"/>
      <c r="F2" s="150"/>
      <c r="G2" s="405"/>
      <c r="H2" s="10"/>
      <c r="I2" s="10"/>
      <c r="J2" s="10"/>
      <c r="K2" s="10"/>
      <c r="L2" s="8"/>
    </row>
    <row r="3" spans="1:14" ht="23.25" customHeight="1">
      <c r="A3" s="500" t="s">
        <v>209</v>
      </c>
      <c r="B3" s="501"/>
      <c r="C3" s="501"/>
      <c r="D3" s="501"/>
      <c r="E3" s="501"/>
      <c r="F3" s="501"/>
      <c r="G3" s="502"/>
      <c r="H3" s="10"/>
      <c r="I3" s="10"/>
      <c r="J3" s="10"/>
      <c r="K3" s="10"/>
      <c r="L3" s="8"/>
    </row>
    <row r="4" spans="1:14" s="13" customFormat="1">
      <c r="A4" s="388" t="s">
        <v>198</v>
      </c>
      <c r="B4" s="389"/>
      <c r="C4" s="389"/>
      <c r="D4" s="389"/>
      <c r="E4" s="389"/>
      <c r="F4" s="389"/>
      <c r="G4" s="390"/>
      <c r="H4" s="20"/>
      <c r="I4" s="20"/>
    </row>
    <row r="5" spans="1:14" s="13" customFormat="1">
      <c r="A5" s="388" t="s">
        <v>210</v>
      </c>
      <c r="B5" s="389"/>
      <c r="C5" s="389"/>
      <c r="D5" s="389"/>
      <c r="E5" s="389"/>
      <c r="F5" s="389" t="s">
        <v>199</v>
      </c>
      <c r="G5" s="390"/>
      <c r="H5" s="20"/>
      <c r="I5" s="20"/>
    </row>
    <row r="6" spans="1:14" s="13" customFormat="1">
      <c r="A6" s="385" t="s">
        <v>219</v>
      </c>
      <c r="B6" s="386"/>
      <c r="C6" s="386"/>
      <c r="D6" s="386"/>
      <c r="E6" s="386"/>
      <c r="F6" s="386" t="s">
        <v>201</v>
      </c>
      <c r="G6" s="387"/>
      <c r="H6" s="20"/>
      <c r="I6" s="20"/>
    </row>
    <row r="7" spans="1:14" s="210" customFormat="1">
      <c r="A7" s="396" t="s">
        <v>200</v>
      </c>
      <c r="B7" s="397"/>
      <c r="C7" s="398"/>
      <c r="D7" s="399"/>
      <c r="E7" s="400"/>
      <c r="F7" s="400"/>
      <c r="G7" s="401"/>
      <c r="H7" s="391"/>
      <c r="I7" s="392"/>
    </row>
    <row r="8" spans="1:14" s="13" customFormat="1">
      <c r="A8" s="484" t="s">
        <v>203</v>
      </c>
      <c r="B8" s="485"/>
      <c r="C8" s="485"/>
      <c r="D8" s="485"/>
      <c r="E8" s="485"/>
      <c r="F8" s="485"/>
      <c r="G8" s="486"/>
      <c r="H8" s="393"/>
      <c r="I8" s="394"/>
      <c r="J8" s="15"/>
      <c r="K8" s="15"/>
      <c r="L8" s="15"/>
      <c r="M8" s="15"/>
      <c r="N8" s="15"/>
    </row>
    <row r="9" spans="1:14" ht="23.25" customHeight="1">
      <c r="A9" s="481" t="s">
        <v>135</v>
      </c>
      <c r="B9" s="482"/>
      <c r="C9" s="482"/>
      <c r="D9" s="482"/>
      <c r="E9" s="482"/>
      <c r="F9" s="482"/>
      <c r="G9" s="483"/>
      <c r="H9" s="395"/>
      <c r="I9" s="395"/>
      <c r="J9" s="11"/>
      <c r="K9" s="11"/>
      <c r="L9" s="11"/>
      <c r="M9" s="11"/>
      <c r="N9" s="11"/>
    </row>
    <row r="10" spans="1:14" ht="45.75" customHeight="1">
      <c r="A10" s="151" t="s">
        <v>11</v>
      </c>
      <c r="B10" s="496" t="s">
        <v>13</v>
      </c>
      <c r="C10" s="497"/>
      <c r="D10" s="152" t="s">
        <v>20</v>
      </c>
      <c r="E10" s="152" t="s">
        <v>27</v>
      </c>
      <c r="F10" s="153" t="s">
        <v>28</v>
      </c>
      <c r="G10" s="151" t="s">
        <v>12</v>
      </c>
      <c r="H10" s="8"/>
      <c r="I10" s="11"/>
      <c r="J10" s="11"/>
      <c r="K10"/>
      <c r="L10" s="11"/>
      <c r="M10" s="11"/>
      <c r="N10" s="12"/>
    </row>
    <row r="11" spans="1:14" ht="22.5" customHeight="1">
      <c r="A11" s="154">
        <v>1</v>
      </c>
      <c r="B11" s="498" t="s">
        <v>35</v>
      </c>
      <c r="C11" s="499"/>
      <c r="D11" s="146">
        <f>'ปร. 4 (ก) งานก่อสร้าง'!K13</f>
        <v>0</v>
      </c>
      <c r="E11" s="155">
        <v>1.3088</v>
      </c>
      <c r="F11" s="146">
        <f>D11*E11</f>
        <v>0</v>
      </c>
      <c r="G11" s="148"/>
    </row>
    <row r="12" spans="1:14" ht="22.5" customHeight="1">
      <c r="A12" s="156">
        <v>2</v>
      </c>
      <c r="B12" s="504" t="s">
        <v>66</v>
      </c>
      <c r="C12" s="505"/>
      <c r="D12" s="146">
        <f>'ปร. 4 (ก) งานก่อสร้าง'!K14</f>
        <v>0</v>
      </c>
      <c r="E12" s="155">
        <v>1.3088</v>
      </c>
      <c r="F12" s="146">
        <f>D12*E12</f>
        <v>0</v>
      </c>
      <c r="G12" s="157"/>
    </row>
    <row r="13" spans="1:14" ht="22.5" customHeight="1">
      <c r="A13" s="156"/>
      <c r="B13" s="504"/>
      <c r="C13" s="505"/>
      <c r="D13" s="146"/>
      <c r="E13" s="155"/>
      <c r="F13" s="146"/>
      <c r="G13" s="157"/>
    </row>
    <row r="14" spans="1:14" ht="22.5" customHeight="1">
      <c r="A14" s="156"/>
      <c r="B14" s="504"/>
      <c r="C14" s="505"/>
      <c r="D14" s="146"/>
      <c r="E14" s="158"/>
      <c r="F14" s="146"/>
      <c r="G14" s="157"/>
    </row>
    <row r="15" spans="1:14" ht="22.5" customHeight="1">
      <c r="A15" s="156"/>
      <c r="B15" s="159"/>
      <c r="C15" s="160"/>
      <c r="D15" s="146"/>
      <c r="E15" s="146"/>
      <c r="F15" s="146"/>
      <c r="G15" s="157"/>
    </row>
    <row r="16" spans="1:14" ht="22.5" customHeight="1">
      <c r="A16" s="156"/>
      <c r="B16" s="160"/>
      <c r="C16" s="160"/>
      <c r="D16" s="146"/>
      <c r="E16" s="146"/>
      <c r="F16" s="146"/>
      <c r="G16" s="157"/>
    </row>
    <row r="17" spans="1:9" ht="22.5" customHeight="1">
      <c r="A17" s="156"/>
      <c r="B17" s="160" t="s">
        <v>29</v>
      </c>
      <c r="C17" s="161"/>
      <c r="D17" s="146"/>
      <c r="E17" s="146"/>
      <c r="F17" s="146"/>
      <c r="G17" s="157"/>
    </row>
    <row r="18" spans="1:9" ht="22.5" customHeight="1">
      <c r="A18" s="156"/>
      <c r="B18" s="160" t="s">
        <v>40</v>
      </c>
      <c r="C18" s="162"/>
      <c r="D18" s="146"/>
      <c r="E18" s="146"/>
      <c r="F18" s="146"/>
      <c r="G18" s="157"/>
    </row>
    <row r="19" spans="1:9" ht="22.5" customHeight="1">
      <c r="A19" s="156"/>
      <c r="B19" s="160" t="s">
        <v>136</v>
      </c>
      <c r="C19" s="161"/>
      <c r="D19" s="146"/>
      <c r="E19" s="146"/>
      <c r="F19" s="146"/>
      <c r="G19" s="157"/>
    </row>
    <row r="20" spans="1:9" ht="22.5" customHeight="1">
      <c r="A20" s="156"/>
      <c r="B20" s="160" t="s">
        <v>70</v>
      </c>
      <c r="C20" s="162"/>
      <c r="D20" s="146"/>
      <c r="E20" s="146"/>
      <c r="F20" s="146"/>
      <c r="G20" s="157"/>
    </row>
    <row r="21" spans="1:9" ht="22.5" customHeight="1">
      <c r="A21" s="156"/>
      <c r="B21" s="160" t="s">
        <v>30</v>
      </c>
      <c r="C21" s="162"/>
      <c r="D21" s="146"/>
      <c r="E21" s="146"/>
      <c r="F21" s="146"/>
      <c r="G21" s="157"/>
    </row>
    <row r="22" spans="1:9" ht="22.5" customHeight="1">
      <c r="A22" s="163"/>
      <c r="B22" s="164"/>
      <c r="C22" s="165"/>
      <c r="D22" s="166"/>
      <c r="E22" s="166"/>
      <c r="F22" s="166"/>
      <c r="G22" s="167"/>
    </row>
    <row r="23" spans="1:9" ht="22.5" customHeight="1" thickBot="1">
      <c r="A23" s="168"/>
      <c r="B23" s="169"/>
      <c r="C23" s="170"/>
      <c r="D23" s="171"/>
      <c r="E23" s="9" t="s">
        <v>31</v>
      </c>
      <c r="F23" s="149">
        <f>SUM(F11:F22)</f>
        <v>0</v>
      </c>
      <c r="G23" s="157"/>
    </row>
    <row r="24" spans="1:9" ht="21.75" customHeight="1" thickTop="1">
      <c r="A24" s="503" t="s">
        <v>202</v>
      </c>
      <c r="B24" s="503"/>
      <c r="C24" s="503"/>
      <c r="D24" s="503"/>
      <c r="E24" s="503"/>
      <c r="F24" s="503"/>
      <c r="G24" s="503"/>
    </row>
    <row r="25" spans="1:9" ht="21" customHeight="1">
      <c r="A25" s="503"/>
      <c r="B25" s="503"/>
      <c r="C25" s="503"/>
      <c r="D25" s="503"/>
      <c r="E25" s="503"/>
      <c r="F25" s="503"/>
      <c r="G25" s="503"/>
    </row>
    <row r="27" spans="1:9" s="8" customFormat="1">
      <c r="A27" s="135"/>
      <c r="B27" s="135"/>
      <c r="C27" s="135"/>
      <c r="D27" s="135"/>
      <c r="E27" s="135"/>
      <c r="F27" s="135"/>
      <c r="G27" s="135"/>
    </row>
    <row r="28" spans="1:9" s="8" customFormat="1">
      <c r="A28" s="92"/>
      <c r="B28" s="92"/>
      <c r="C28" s="92" t="s">
        <v>47</v>
      </c>
      <c r="D28" s="92"/>
      <c r="E28" s="92"/>
      <c r="F28" s="92"/>
      <c r="G28" s="92"/>
      <c r="H28" s="92"/>
      <c r="I28" s="382"/>
    </row>
    <row r="29" spans="1:9" s="8" customFormat="1">
      <c r="A29" s="92"/>
      <c r="B29" s="91"/>
      <c r="C29" s="381" t="s">
        <v>195</v>
      </c>
      <c r="D29" s="381"/>
      <c r="E29" s="381"/>
      <c r="F29" s="92"/>
      <c r="G29" s="92"/>
      <c r="H29" s="92"/>
      <c r="I29" s="92"/>
    </row>
    <row r="30" spans="1:9" s="8" customFormat="1">
      <c r="A30" s="91"/>
      <c r="B30" s="91"/>
      <c r="C30" s="381"/>
      <c r="D30" s="92"/>
      <c r="E30" s="92"/>
      <c r="F30" s="92"/>
      <c r="G30" s="92"/>
      <c r="H30" s="92"/>
      <c r="I30" s="92"/>
    </row>
    <row r="31" spans="1:9" s="8" customFormat="1">
      <c r="A31" s="92"/>
      <c r="B31" s="91"/>
      <c r="C31" s="92" t="s">
        <v>48</v>
      </c>
      <c r="D31" s="92"/>
      <c r="E31" s="92"/>
      <c r="F31" s="92"/>
      <c r="G31" s="92"/>
      <c r="H31" s="92"/>
      <c r="I31" s="92"/>
    </row>
    <row r="32" spans="1:9" s="8" customFormat="1" ht="21" customHeight="1">
      <c r="A32" s="94"/>
      <c r="B32" s="91"/>
      <c r="C32" s="461" t="s">
        <v>213</v>
      </c>
      <c r="D32" s="461"/>
      <c r="E32" s="384"/>
      <c r="F32" s="92"/>
      <c r="G32" s="92"/>
      <c r="H32" s="92"/>
      <c r="I32" s="92"/>
    </row>
    <row r="33" spans="1:9" s="8" customFormat="1" ht="21" customHeight="1">
      <c r="A33" s="94"/>
      <c r="B33" s="383"/>
      <c r="C33" s="383"/>
      <c r="D33" s="92"/>
      <c r="E33" s="92"/>
      <c r="F33" s="266"/>
      <c r="G33" s="92"/>
      <c r="H33" s="92"/>
      <c r="I33" s="267"/>
    </row>
    <row r="34" spans="1:9" s="8" customFormat="1">
      <c r="A34" s="91"/>
      <c r="B34" s="383"/>
      <c r="C34" s="92" t="s">
        <v>49</v>
      </c>
      <c r="D34" s="92"/>
      <c r="E34" s="92"/>
      <c r="F34" s="92"/>
      <c r="G34" s="92"/>
      <c r="H34" s="92"/>
      <c r="I34" s="381"/>
    </row>
    <row r="35" spans="1:9" s="8" customFormat="1">
      <c r="A35" s="91"/>
      <c r="B35" s="92"/>
      <c r="C35" s="381" t="s">
        <v>194</v>
      </c>
      <c r="D35" s="381"/>
      <c r="E35" s="381"/>
      <c r="F35" s="92"/>
      <c r="G35" s="92"/>
      <c r="H35" s="92"/>
      <c r="I35" s="92"/>
    </row>
    <row r="36" spans="1:9" s="8" customFormat="1">
      <c r="A36" s="91"/>
      <c r="B36" s="92"/>
      <c r="C36" s="91"/>
      <c r="D36" s="92"/>
      <c r="E36" s="92"/>
      <c r="F36" s="92"/>
      <c r="G36" s="92"/>
      <c r="H36" s="92"/>
      <c r="I36" s="267"/>
    </row>
    <row r="37" spans="1:9" s="8" customFormat="1">
      <c r="A37" s="91"/>
      <c r="F37" s="382"/>
      <c r="G37" s="382"/>
      <c r="H37" s="382"/>
      <c r="I37" s="91"/>
    </row>
    <row r="38" spans="1:9">
      <c r="A38" s="91"/>
      <c r="B38" s="267"/>
      <c r="C38" s="460"/>
      <c r="D38" s="460"/>
      <c r="E38" s="460"/>
      <c r="F38" s="460"/>
      <c r="G38" s="460"/>
      <c r="H38" s="460"/>
      <c r="I38" s="460"/>
    </row>
    <row r="39" spans="1:9">
      <c r="A39" s="91"/>
      <c r="B39" s="267"/>
      <c r="C39" s="462"/>
      <c r="D39" s="462"/>
      <c r="E39" s="462"/>
      <c r="F39" s="92"/>
      <c r="G39" s="92"/>
      <c r="H39" s="92"/>
      <c r="I39" s="267"/>
    </row>
    <row r="40" spans="1:9">
      <c r="A40" s="91"/>
      <c r="B40" s="91"/>
      <c r="C40" s="91"/>
      <c r="D40" s="91"/>
      <c r="E40" s="91"/>
      <c r="F40" s="91"/>
      <c r="G40" s="91"/>
      <c r="H40" s="91"/>
      <c r="I40" s="91"/>
    </row>
    <row r="41" spans="1:9">
      <c r="A41" s="91"/>
      <c r="B41" s="91"/>
      <c r="C41" s="460"/>
      <c r="D41" s="460"/>
      <c r="E41" s="460"/>
      <c r="F41" s="460"/>
      <c r="G41" s="460"/>
      <c r="H41" s="460"/>
      <c r="I41" s="460"/>
    </row>
    <row r="42" spans="1:9">
      <c r="A42" s="91"/>
      <c r="B42" s="91"/>
      <c r="C42" s="463"/>
      <c r="D42" s="463"/>
      <c r="E42" s="463"/>
      <c r="F42" s="92"/>
      <c r="G42" s="92"/>
      <c r="H42" s="92"/>
      <c r="I42" s="267"/>
    </row>
    <row r="43" spans="1:9">
      <c r="A43" s="91"/>
      <c r="B43" s="91"/>
      <c r="C43" s="91"/>
      <c r="D43" s="91"/>
      <c r="E43" s="91"/>
      <c r="F43" s="91"/>
      <c r="G43" s="91"/>
      <c r="H43" s="91"/>
      <c r="I43" s="91"/>
    </row>
    <row r="44" spans="1:9">
      <c r="A44" s="91"/>
      <c r="B44" s="91"/>
      <c r="C44" s="460"/>
      <c r="D44" s="460"/>
      <c r="E44" s="460"/>
      <c r="F44" s="460"/>
      <c r="G44" s="460"/>
      <c r="H44" s="460"/>
      <c r="I44" s="460"/>
    </row>
    <row r="45" spans="1:9" ht="27.75">
      <c r="A45" s="95"/>
      <c r="B45" s="95"/>
      <c r="C45" s="458"/>
      <c r="D45" s="458"/>
      <c r="E45" s="458"/>
      <c r="F45" s="24"/>
      <c r="G45" s="24"/>
      <c r="H45" s="24"/>
      <c r="I45" s="190"/>
    </row>
  </sheetData>
  <mergeCells count="17">
    <mergeCell ref="C45:E45"/>
    <mergeCell ref="A8:G8"/>
    <mergeCell ref="C32:D32"/>
    <mergeCell ref="C38:I38"/>
    <mergeCell ref="C39:E39"/>
    <mergeCell ref="C41:I41"/>
    <mergeCell ref="C42:E42"/>
    <mergeCell ref="C44:I44"/>
    <mergeCell ref="A24:G25"/>
    <mergeCell ref="B14:C14"/>
    <mergeCell ref="B12:C12"/>
    <mergeCell ref="B13:C13"/>
    <mergeCell ref="A1:G1"/>
    <mergeCell ref="B10:C10"/>
    <mergeCell ref="B11:C11"/>
    <mergeCell ref="A3:G3"/>
    <mergeCell ref="A9:G9"/>
  </mergeCells>
  <phoneticPr fontId="0" type="noConversion"/>
  <printOptions horizontalCentered="1"/>
  <pageMargins left="0.39370078740157483" right="0.23622047244094491" top="0.74803149606299213" bottom="0.6692913385826772" header="0.51181102362204722" footer="0.51181102362204722"/>
  <pageSetup paperSize="9" scale="70" orientation="portrait" r:id="rId1"/>
  <headerFooter alignWithMargins="0">
    <oddHeader>&amp;R&amp;14แบบปร.5 (ก)   แผ่นที่&amp;P /&amp;N</oddHeader>
  </headerFooter>
  <colBreaks count="1" manualBreakCount="1">
    <brk id="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L41"/>
  <sheetViews>
    <sheetView showGridLines="0" view="pageBreakPreview" zoomScale="98" zoomScaleNormal="100" zoomScaleSheetLayoutView="98" workbookViewId="0">
      <selection activeCell="E21" sqref="E21"/>
    </sheetView>
  </sheetViews>
  <sheetFormatPr defaultColWidth="9.1640625" defaultRowHeight="21.75"/>
  <cols>
    <col min="1" max="1" width="9.5" style="4" customWidth="1"/>
    <col min="2" max="2" width="10.1640625" style="4" customWidth="1"/>
    <col min="3" max="3" width="42.6640625" style="4" customWidth="1"/>
    <col min="4" max="4" width="11.5" style="4" bestFit="1" customWidth="1"/>
    <col min="5" max="5" width="20" style="4" customWidth="1"/>
    <col min="6" max="6" width="16.83203125" style="4" customWidth="1"/>
    <col min="7" max="7" width="28.33203125" style="4" customWidth="1"/>
    <col min="8" max="8" width="9.1640625" style="1" customWidth="1"/>
    <col min="9" max="9" width="13.5" style="1" customWidth="1"/>
    <col min="10" max="10" width="17.33203125" style="1" customWidth="1"/>
    <col min="11" max="16384" width="9.1640625" style="1"/>
  </cols>
  <sheetData>
    <row r="1" spans="1:12" ht="33" customHeight="1">
      <c r="A1" s="506" t="s">
        <v>32</v>
      </c>
      <c r="B1" s="507"/>
      <c r="C1" s="507"/>
      <c r="D1" s="507"/>
      <c r="E1" s="507"/>
      <c r="F1" s="507"/>
      <c r="G1" s="508"/>
    </row>
    <row r="2" spans="1:12" s="4" customFormat="1" ht="23.25" customHeight="1">
      <c r="A2" s="404" t="s">
        <v>212</v>
      </c>
      <c r="B2" s="150"/>
      <c r="C2" s="150"/>
      <c r="D2" s="150"/>
      <c r="E2" s="150"/>
      <c r="F2" s="150"/>
      <c r="G2" s="405"/>
      <c r="H2" s="10"/>
      <c r="I2" s="10"/>
      <c r="J2" s="10"/>
      <c r="K2" s="10"/>
      <c r="L2" s="8"/>
    </row>
    <row r="3" spans="1:12" s="4" customFormat="1" ht="23.25" customHeight="1">
      <c r="A3" s="406" t="s">
        <v>209</v>
      </c>
      <c r="B3" s="407"/>
      <c r="C3" s="407"/>
      <c r="D3" s="407"/>
      <c r="E3" s="407"/>
      <c r="F3" s="407"/>
      <c r="G3" s="408"/>
      <c r="H3" s="10"/>
      <c r="I3" s="10"/>
      <c r="J3" s="10"/>
      <c r="K3" s="10"/>
      <c r="L3" s="8"/>
    </row>
    <row r="4" spans="1:12" ht="23.25" customHeight="1">
      <c r="A4" s="388" t="s">
        <v>198</v>
      </c>
      <c r="B4" s="389"/>
      <c r="C4" s="389"/>
      <c r="D4" s="389"/>
      <c r="E4" s="389"/>
      <c r="F4" s="389"/>
      <c r="G4" s="390"/>
    </row>
    <row r="5" spans="1:12" ht="23.25" customHeight="1">
      <c r="A5" s="388" t="s">
        <v>210</v>
      </c>
      <c r="B5" s="389"/>
      <c r="C5" s="389"/>
      <c r="D5" s="389"/>
      <c r="E5" s="389"/>
      <c r="F5" s="389" t="s">
        <v>199</v>
      </c>
      <c r="G5" s="390"/>
    </row>
    <row r="6" spans="1:12" ht="23.25" customHeight="1">
      <c r="A6" s="385" t="s">
        <v>218</v>
      </c>
      <c r="B6" s="386"/>
      <c r="C6" s="386"/>
      <c r="D6" s="386"/>
      <c r="E6" s="386"/>
      <c r="F6" s="386" t="s">
        <v>201</v>
      </c>
      <c r="G6" s="387"/>
    </row>
    <row r="7" spans="1:12" ht="23.25" customHeight="1">
      <c r="A7" s="396" t="s">
        <v>205</v>
      </c>
      <c r="B7" s="397"/>
      <c r="C7" s="398"/>
      <c r="D7" s="399"/>
      <c r="E7" s="400"/>
      <c r="F7" s="400"/>
      <c r="G7" s="401"/>
    </row>
    <row r="8" spans="1:12" ht="32.25" customHeight="1">
      <c r="A8" s="151" t="s">
        <v>11</v>
      </c>
      <c r="B8" s="509" t="s">
        <v>13</v>
      </c>
      <c r="C8" s="510"/>
      <c r="D8" s="152" t="s">
        <v>33</v>
      </c>
      <c r="E8" s="152" t="s">
        <v>34</v>
      </c>
      <c r="F8" s="261" t="s">
        <v>28</v>
      </c>
      <c r="G8" s="151" t="s">
        <v>12</v>
      </c>
    </row>
    <row r="9" spans="1:12" ht="22.5" customHeight="1">
      <c r="A9" s="154">
        <v>1</v>
      </c>
      <c r="B9" s="498" t="s">
        <v>43</v>
      </c>
      <c r="C9" s="499"/>
      <c r="D9" s="146"/>
      <c r="E9" s="603">
        <v>1.07</v>
      </c>
      <c r="F9" s="147"/>
      <c r="G9" s="148"/>
    </row>
    <row r="10" spans="1:12" ht="22.5" customHeight="1">
      <c r="A10" s="156"/>
      <c r="B10" s="504"/>
      <c r="C10" s="505"/>
      <c r="D10" s="146"/>
      <c r="E10" s="146"/>
      <c r="F10" s="173"/>
      <c r="G10" s="157"/>
    </row>
    <row r="11" spans="1:12" ht="22.5" customHeight="1">
      <c r="A11" s="156"/>
      <c r="B11" s="504"/>
      <c r="C11" s="505"/>
      <c r="D11" s="146"/>
      <c r="E11" s="146"/>
      <c r="F11" s="173"/>
      <c r="G11" s="157"/>
    </row>
    <row r="12" spans="1:12" ht="22.5" customHeight="1">
      <c r="A12" s="156"/>
      <c r="B12" s="504"/>
      <c r="C12" s="505"/>
      <c r="D12" s="146"/>
      <c r="E12" s="146"/>
      <c r="F12" s="173"/>
      <c r="G12" s="157"/>
    </row>
    <row r="13" spans="1:12" ht="22.5" customHeight="1">
      <c r="A13" s="156"/>
      <c r="B13" s="504"/>
      <c r="C13" s="505"/>
      <c r="D13" s="146"/>
      <c r="E13" s="146"/>
      <c r="F13" s="320"/>
      <c r="G13" s="157"/>
    </row>
    <row r="14" spans="1:12" ht="22.5" customHeight="1">
      <c r="A14" s="156"/>
      <c r="B14" s="160"/>
      <c r="C14" s="160"/>
      <c r="D14" s="146"/>
      <c r="E14" s="146"/>
      <c r="F14" s="320"/>
      <c r="G14" s="157"/>
    </row>
    <row r="15" spans="1:12" ht="22.5" customHeight="1">
      <c r="A15" s="156"/>
      <c r="B15" s="160"/>
      <c r="C15" s="161"/>
      <c r="D15" s="146"/>
      <c r="E15" s="146"/>
      <c r="F15" s="146"/>
      <c r="G15" s="157"/>
    </row>
    <row r="16" spans="1:12" ht="22.5" customHeight="1">
      <c r="A16" s="156"/>
      <c r="B16" s="160"/>
      <c r="C16" s="162"/>
      <c r="D16" s="146"/>
      <c r="E16" s="146"/>
      <c r="F16" s="146"/>
      <c r="G16" s="157"/>
    </row>
    <row r="17" spans="1:9" ht="22.5" customHeight="1">
      <c r="A17" s="156"/>
      <c r="B17" s="160"/>
      <c r="C17" s="161"/>
      <c r="D17" s="146"/>
      <c r="E17" s="146"/>
      <c r="F17" s="146"/>
      <c r="G17" s="157"/>
    </row>
    <row r="18" spans="1:9" ht="22.5" customHeight="1">
      <c r="A18" s="156"/>
      <c r="B18" s="160"/>
      <c r="C18" s="162"/>
      <c r="D18" s="146"/>
      <c r="E18" s="146"/>
      <c r="F18" s="146"/>
      <c r="G18" s="157"/>
    </row>
    <row r="19" spans="1:9" ht="22.5" customHeight="1">
      <c r="A19" s="156"/>
      <c r="B19" s="160"/>
      <c r="C19" s="162"/>
      <c r="D19" s="146"/>
      <c r="E19" s="146"/>
      <c r="F19" s="146"/>
      <c r="G19" s="157"/>
    </row>
    <row r="20" spans="1:9" ht="22.5" customHeight="1">
      <c r="A20" s="163"/>
      <c r="B20" s="164"/>
      <c r="C20" s="165"/>
      <c r="D20" s="166"/>
      <c r="E20" s="166"/>
      <c r="F20" s="166"/>
      <c r="G20" s="167"/>
    </row>
    <row r="21" spans="1:9" ht="22.5" customHeight="1" thickBot="1">
      <c r="A21" s="168"/>
      <c r="B21" s="169"/>
      <c r="C21" s="170"/>
      <c r="D21" s="171"/>
      <c r="E21" s="9" t="s">
        <v>31</v>
      </c>
      <c r="F21" s="149">
        <f>SUM(F9:F20)</f>
        <v>0</v>
      </c>
      <c r="G21" s="157"/>
    </row>
    <row r="22" spans="1:9" ht="24.75" thickTop="1">
      <c r="A22" s="134"/>
      <c r="B22" s="134"/>
      <c r="C22" s="134"/>
      <c r="D22" s="134"/>
      <c r="E22" s="134"/>
      <c r="F22" s="134"/>
      <c r="G22" s="134"/>
    </row>
    <row r="23" spans="1:9" ht="24">
      <c r="A23" s="92"/>
      <c r="B23" s="92"/>
      <c r="C23" s="462"/>
      <c r="D23" s="462"/>
      <c r="E23" s="462"/>
      <c r="F23" s="92"/>
      <c r="G23" s="92"/>
      <c r="H23" s="92"/>
      <c r="I23" s="92"/>
    </row>
    <row r="24" spans="1:9" ht="24">
      <c r="A24" s="92"/>
      <c r="B24" s="92"/>
      <c r="C24" s="92"/>
      <c r="D24" s="92"/>
      <c r="E24" s="92"/>
      <c r="F24" s="92"/>
      <c r="G24" s="92"/>
      <c r="H24" s="92"/>
      <c r="I24" s="382"/>
    </row>
    <row r="25" spans="1:9" ht="24">
      <c r="A25" s="92"/>
      <c r="B25" s="92"/>
      <c r="C25" s="92" t="s">
        <v>47</v>
      </c>
      <c r="D25" s="92"/>
      <c r="E25" s="92"/>
      <c r="F25" s="92"/>
      <c r="G25" s="92"/>
      <c r="H25" s="92"/>
      <c r="I25" s="92"/>
    </row>
    <row r="26" spans="1:9" ht="24">
      <c r="A26" s="91"/>
      <c r="B26" s="91"/>
      <c r="C26" s="460" t="s">
        <v>195</v>
      </c>
      <c r="D26" s="460"/>
      <c r="E26" s="460"/>
      <c r="F26" s="92"/>
      <c r="G26" s="92"/>
      <c r="H26" s="92"/>
      <c r="I26" s="92"/>
    </row>
    <row r="27" spans="1:9" ht="24">
      <c r="A27" s="92"/>
      <c r="B27" s="91"/>
      <c r="C27" s="381"/>
      <c r="D27" s="92"/>
      <c r="E27" s="92"/>
      <c r="F27" s="92"/>
      <c r="G27" s="92"/>
      <c r="H27" s="92"/>
      <c r="I27" s="92"/>
    </row>
    <row r="28" spans="1:9" ht="24">
      <c r="A28" s="94"/>
      <c r="B28" s="91"/>
      <c r="C28" s="92" t="s">
        <v>48</v>
      </c>
      <c r="D28" s="92"/>
      <c r="E28" s="92"/>
      <c r="F28" s="92"/>
      <c r="G28" s="92"/>
      <c r="H28" s="92"/>
      <c r="I28" s="92"/>
    </row>
    <row r="29" spans="1:9" s="25" customFormat="1" ht="24">
      <c r="A29" s="94"/>
      <c r="B29" s="91"/>
      <c r="C29" s="461" t="s">
        <v>196</v>
      </c>
      <c r="D29" s="461"/>
      <c r="E29" s="461"/>
      <c r="F29" s="266"/>
      <c r="G29" s="92"/>
      <c r="H29" s="92"/>
      <c r="I29" s="267"/>
    </row>
    <row r="30" spans="1:9" s="25" customFormat="1" ht="24">
      <c r="A30" s="91"/>
      <c r="B30" s="459"/>
      <c r="C30" s="459"/>
      <c r="D30" s="92"/>
      <c r="E30" s="92"/>
      <c r="F30" s="92"/>
      <c r="G30" s="92"/>
      <c r="H30" s="92"/>
      <c r="I30" s="381"/>
    </row>
    <row r="31" spans="1:9" s="25" customFormat="1" ht="24">
      <c r="A31" s="91"/>
      <c r="B31" s="383"/>
      <c r="C31" s="92" t="s">
        <v>49</v>
      </c>
      <c r="D31" s="92"/>
      <c r="E31" s="92"/>
      <c r="F31" s="92"/>
      <c r="G31" s="92"/>
      <c r="H31" s="92"/>
      <c r="I31" s="92"/>
    </row>
    <row r="32" spans="1:9" s="25" customFormat="1" ht="24">
      <c r="A32" s="91"/>
      <c r="B32" s="92"/>
      <c r="C32" s="460" t="s">
        <v>194</v>
      </c>
      <c r="D32" s="460"/>
      <c r="E32" s="460"/>
      <c r="F32" s="92"/>
      <c r="G32" s="92"/>
      <c r="H32" s="92"/>
      <c r="I32" s="267"/>
    </row>
    <row r="33" spans="1:9" s="25" customFormat="1" ht="24">
      <c r="A33" s="91"/>
      <c r="B33" s="92"/>
      <c r="C33" s="91"/>
      <c r="D33" s="92"/>
      <c r="E33" s="92"/>
      <c r="F33" s="382"/>
      <c r="G33" s="382"/>
      <c r="H33" s="382"/>
      <c r="I33" s="91"/>
    </row>
    <row r="34" spans="1:9" s="25" customFormat="1" ht="24">
      <c r="A34" s="91"/>
      <c r="B34" s="267"/>
      <c r="C34" s="460"/>
      <c r="D34" s="460"/>
      <c r="E34" s="460"/>
      <c r="F34" s="460"/>
      <c r="G34" s="460"/>
      <c r="H34" s="460"/>
      <c r="I34" s="460"/>
    </row>
    <row r="35" spans="1:9" s="25" customFormat="1" ht="24">
      <c r="A35" s="91"/>
      <c r="B35" s="267"/>
      <c r="C35" s="462"/>
      <c r="D35" s="462"/>
      <c r="E35" s="462"/>
      <c r="F35" s="92"/>
      <c r="G35" s="92"/>
      <c r="H35" s="92"/>
      <c r="I35" s="267"/>
    </row>
    <row r="36" spans="1:9" s="25" customFormat="1" ht="24">
      <c r="A36" s="91"/>
      <c r="B36" s="91"/>
      <c r="C36" s="91"/>
      <c r="D36" s="91"/>
      <c r="E36" s="91"/>
      <c r="F36" s="91"/>
      <c r="G36" s="91"/>
      <c r="H36" s="91"/>
      <c r="I36" s="91"/>
    </row>
    <row r="37" spans="1:9" s="25" customFormat="1" ht="24">
      <c r="A37" s="91"/>
      <c r="B37" s="91"/>
      <c r="C37" s="460"/>
      <c r="D37" s="460"/>
      <c r="E37" s="460"/>
      <c r="F37" s="460"/>
      <c r="G37" s="460"/>
      <c r="H37" s="460"/>
      <c r="I37" s="460"/>
    </row>
    <row r="38" spans="1:9" ht="24">
      <c r="A38" s="91"/>
      <c r="B38" s="91"/>
      <c r="C38" s="463"/>
      <c r="D38" s="463"/>
      <c r="E38" s="463"/>
      <c r="F38" s="92"/>
      <c r="G38" s="92"/>
      <c r="H38" s="92"/>
      <c r="I38" s="267"/>
    </row>
    <row r="39" spans="1:9" ht="24">
      <c r="A39" s="91"/>
      <c r="B39" s="91"/>
      <c r="C39" s="91"/>
      <c r="D39" s="91"/>
      <c r="E39" s="91"/>
      <c r="F39" s="91"/>
      <c r="G39" s="91"/>
      <c r="H39" s="91"/>
      <c r="I39" s="91"/>
    </row>
    <row r="40" spans="1:9" ht="24">
      <c r="A40" s="91"/>
      <c r="B40" s="91"/>
      <c r="C40" s="460"/>
      <c r="D40" s="460"/>
      <c r="E40" s="460"/>
      <c r="F40" s="460"/>
      <c r="G40" s="460"/>
      <c r="H40" s="460"/>
      <c r="I40" s="460"/>
    </row>
    <row r="41" spans="1:9" ht="27.75">
      <c r="A41" s="95"/>
      <c r="B41" s="95"/>
      <c r="C41" s="458"/>
      <c r="D41" s="458"/>
      <c r="E41" s="458"/>
      <c r="F41" s="24"/>
      <c r="G41" s="24"/>
      <c r="H41" s="24"/>
      <c r="I41" s="190"/>
    </row>
  </sheetData>
  <mergeCells count="18">
    <mergeCell ref="C37:I37"/>
    <mergeCell ref="C38:E38"/>
    <mergeCell ref="C40:I40"/>
    <mergeCell ref="C41:E41"/>
    <mergeCell ref="B9:C9"/>
    <mergeCell ref="B10:C10"/>
    <mergeCell ref="C26:E26"/>
    <mergeCell ref="C29:E29"/>
    <mergeCell ref="B30:C30"/>
    <mergeCell ref="C32:E32"/>
    <mergeCell ref="C34:I34"/>
    <mergeCell ref="C35:E35"/>
    <mergeCell ref="A1:G1"/>
    <mergeCell ref="B8:C8"/>
    <mergeCell ref="B11:C11"/>
    <mergeCell ref="B12:C12"/>
    <mergeCell ref="C23:E23"/>
    <mergeCell ref="B13:C13"/>
  </mergeCells>
  <phoneticPr fontId="22" type="noConversion"/>
  <printOptions horizontalCentered="1"/>
  <pageMargins left="0.39370078740157483" right="0.23622047244094491" top="0.74803149606299213" bottom="0.6692913385826772" header="0.51181102362204722" footer="0.51181102362204722"/>
  <pageSetup paperSize="9" scale="70" orientation="portrait" r:id="rId1"/>
  <headerFooter alignWithMargins="0">
    <oddHeader>&amp;R&amp;14แบบปร.5 (ข)   แผ่นที่&amp;P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01080"/>
  </sheetPr>
  <dimension ref="A1:AT297"/>
  <sheetViews>
    <sheetView view="pageBreakPreview" topLeftCell="B263" zoomScale="55" zoomScaleNormal="85" zoomScaleSheetLayoutView="55" workbookViewId="0">
      <selection activeCell="R71" sqref="R71"/>
    </sheetView>
  </sheetViews>
  <sheetFormatPr defaultRowHeight="24"/>
  <cols>
    <col min="1" max="1" width="6.83203125" style="4" hidden="1" customWidth="1"/>
    <col min="2" max="2" width="8" style="83" customWidth="1"/>
    <col min="3" max="3" width="5.5" style="84" customWidth="1"/>
    <col min="4" max="4" width="67.6640625" style="85" customWidth="1"/>
    <col min="5" max="5" width="9" style="85" customWidth="1"/>
    <col min="6" max="6" width="14" style="85" customWidth="1"/>
    <col min="7" max="7" width="16.83203125" style="86" customWidth="1"/>
    <col min="8" max="8" width="18.83203125" style="86" customWidth="1"/>
    <col min="9" max="9" width="14" style="86" customWidth="1"/>
    <col min="10" max="10" width="18.33203125" style="87" customWidth="1"/>
    <col min="11" max="11" width="19.83203125" style="88" customWidth="1"/>
    <col min="12" max="12" width="21.1640625" style="89" customWidth="1"/>
    <col min="13" max="13" width="23" style="89" customWidth="1"/>
    <col min="14" max="14" width="23.5" style="4" customWidth="1"/>
    <col min="15" max="15" width="13.33203125" style="4" customWidth="1"/>
    <col min="16" max="16" width="9.83203125" style="4" bestFit="1" customWidth="1"/>
    <col min="17" max="16384" width="9.33203125" style="4"/>
  </cols>
  <sheetData>
    <row r="1" spans="1:13" ht="35.25" customHeight="1">
      <c r="B1" s="560" t="s">
        <v>22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236"/>
    </row>
    <row r="2" spans="1:13" ht="22.5" customHeight="1">
      <c r="B2" s="561" t="s">
        <v>207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237"/>
    </row>
    <row r="3" spans="1:13" ht="24" customHeight="1">
      <c r="B3" s="562" t="s">
        <v>209</v>
      </c>
      <c r="C3" s="563"/>
      <c r="D3" s="563"/>
      <c r="E3" s="563"/>
      <c r="F3" s="563"/>
      <c r="G3" s="563"/>
      <c r="H3" s="563"/>
      <c r="I3" s="563"/>
      <c r="J3" s="563"/>
      <c r="K3" s="563"/>
      <c r="L3" s="564"/>
      <c r="M3" s="238"/>
    </row>
    <row r="4" spans="1:13">
      <c r="B4" s="561" t="s">
        <v>214</v>
      </c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237"/>
    </row>
    <row r="5" spans="1:13">
      <c r="B5" s="500" t="s">
        <v>210</v>
      </c>
      <c r="C5" s="501"/>
      <c r="D5" s="501"/>
      <c r="E5" s="501"/>
      <c r="F5" s="501"/>
      <c r="G5" s="501"/>
      <c r="H5" s="501" t="s">
        <v>199</v>
      </c>
      <c r="I5" s="501"/>
      <c r="J5" s="501"/>
      <c r="K5" s="501"/>
      <c r="L5" s="502"/>
      <c r="M5" s="237"/>
    </row>
    <row r="6" spans="1:13">
      <c r="B6" s="500" t="s">
        <v>218</v>
      </c>
      <c r="C6" s="501"/>
      <c r="D6" s="501"/>
      <c r="E6" s="501"/>
      <c r="F6" s="501"/>
      <c r="G6" s="501"/>
      <c r="H6" s="501" t="s">
        <v>201</v>
      </c>
      <c r="I6" s="501"/>
      <c r="J6" s="501"/>
      <c r="K6" s="501"/>
      <c r="L6" s="502"/>
      <c r="M6" s="237"/>
    </row>
    <row r="7" spans="1:13">
      <c r="A7" s="500" t="s">
        <v>215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2"/>
      <c r="M7" s="237"/>
    </row>
    <row r="8" spans="1:13" ht="24.75" thickBot="1">
      <c r="B8" s="543" t="s">
        <v>26</v>
      </c>
      <c r="C8" s="544"/>
      <c r="D8" s="544"/>
      <c r="E8" s="544"/>
      <c r="F8" s="544"/>
      <c r="G8" s="544"/>
      <c r="H8" s="544"/>
      <c r="I8" s="544"/>
      <c r="J8" s="544"/>
      <c r="K8" s="544"/>
      <c r="L8" s="545" t="s">
        <v>26</v>
      </c>
      <c r="M8" s="239"/>
    </row>
    <row r="9" spans="1:13" ht="22.15" customHeight="1" thickTop="1">
      <c r="B9" s="569" t="s">
        <v>11</v>
      </c>
      <c r="C9" s="546" t="s">
        <v>13</v>
      </c>
      <c r="D9" s="547"/>
      <c r="E9" s="550" t="s">
        <v>14</v>
      </c>
      <c r="F9" s="550" t="s">
        <v>15</v>
      </c>
      <c r="G9" s="26" t="s">
        <v>16</v>
      </c>
      <c r="H9" s="26"/>
      <c r="I9" s="27" t="s">
        <v>17</v>
      </c>
      <c r="J9" s="28"/>
      <c r="K9" s="29" t="s">
        <v>18</v>
      </c>
      <c r="L9" s="556" t="s">
        <v>12</v>
      </c>
      <c r="M9" s="240"/>
    </row>
    <row r="10" spans="1:13" ht="22.15" customHeight="1">
      <c r="B10" s="570"/>
      <c r="C10" s="548"/>
      <c r="D10" s="549"/>
      <c r="E10" s="551"/>
      <c r="F10" s="551"/>
      <c r="G10" s="30" t="s">
        <v>23</v>
      </c>
      <c r="H10" s="30" t="s">
        <v>24</v>
      </c>
      <c r="I10" s="30" t="s">
        <v>23</v>
      </c>
      <c r="J10" s="30" t="s">
        <v>24</v>
      </c>
      <c r="K10" s="31" t="s">
        <v>25</v>
      </c>
      <c r="L10" s="557"/>
      <c r="M10" s="240"/>
    </row>
    <row r="11" spans="1:13" ht="22.15" customHeight="1">
      <c r="B11" s="32"/>
      <c r="C11" s="565" t="s">
        <v>38</v>
      </c>
      <c r="D11" s="566"/>
      <c r="E11" s="33"/>
      <c r="F11" s="34"/>
      <c r="G11" s="33"/>
      <c r="H11" s="33"/>
      <c r="I11" s="33"/>
      <c r="J11" s="33"/>
      <c r="K11" s="35"/>
      <c r="L11" s="36"/>
      <c r="M11" s="241"/>
    </row>
    <row r="12" spans="1:13" ht="22.15" customHeight="1">
      <c r="B12" s="37"/>
      <c r="C12" s="558" t="s">
        <v>63</v>
      </c>
      <c r="D12" s="559"/>
      <c r="E12" s="38"/>
      <c r="F12" s="39"/>
      <c r="G12" s="40"/>
      <c r="H12" s="38"/>
      <c r="I12" s="41"/>
      <c r="J12" s="41"/>
      <c r="K12" s="42"/>
      <c r="L12" s="43"/>
      <c r="M12" s="241"/>
    </row>
    <row r="13" spans="1:13" ht="22.15" customHeight="1">
      <c r="B13" s="37">
        <v>1</v>
      </c>
      <c r="C13" s="554" t="s">
        <v>35</v>
      </c>
      <c r="D13" s="555"/>
      <c r="E13" s="44" t="s">
        <v>19</v>
      </c>
      <c r="F13" s="47"/>
      <c r="G13" s="45"/>
      <c r="H13" s="44"/>
      <c r="I13" s="41"/>
      <c r="J13" s="41"/>
      <c r="K13" s="48">
        <f>K67</f>
        <v>0</v>
      </c>
      <c r="L13" s="49"/>
      <c r="M13" s="242"/>
    </row>
    <row r="14" spans="1:13" ht="22.15" customHeight="1">
      <c r="B14" s="37">
        <v>2</v>
      </c>
      <c r="C14" s="554" t="s">
        <v>66</v>
      </c>
      <c r="D14" s="555"/>
      <c r="E14" s="44" t="s">
        <v>19</v>
      </c>
      <c r="F14" s="50"/>
      <c r="G14" s="45"/>
      <c r="H14" s="44"/>
      <c r="I14" s="41"/>
      <c r="J14" s="41"/>
      <c r="K14" s="48">
        <f>K224</f>
        <v>0</v>
      </c>
      <c r="L14" s="46"/>
      <c r="M14" s="242"/>
    </row>
    <row r="15" spans="1:13" ht="22.15" customHeight="1">
      <c r="B15" s="51"/>
      <c r="C15" s="552"/>
      <c r="D15" s="553"/>
      <c r="E15" s="41"/>
      <c r="F15" s="39"/>
      <c r="G15" s="41"/>
      <c r="H15" s="41"/>
      <c r="I15" s="41"/>
      <c r="J15" s="41"/>
      <c r="K15" s="52"/>
      <c r="L15" s="46"/>
      <c r="M15" s="242"/>
    </row>
    <row r="16" spans="1:13" ht="22.15" customHeight="1">
      <c r="B16" s="51"/>
      <c r="C16" s="552"/>
      <c r="D16" s="553"/>
      <c r="E16" s="41"/>
      <c r="F16" s="39"/>
      <c r="G16" s="41"/>
      <c r="H16" s="41"/>
      <c r="I16" s="41"/>
      <c r="J16" s="41"/>
      <c r="K16" s="52"/>
      <c r="L16" s="46"/>
      <c r="M16" s="242"/>
    </row>
    <row r="17" spans="2:13" ht="22.15" customHeight="1">
      <c r="B17" s="51"/>
      <c r="C17" s="552"/>
      <c r="D17" s="553"/>
      <c r="E17" s="41"/>
      <c r="F17" s="39"/>
      <c r="G17" s="41"/>
      <c r="H17" s="41"/>
      <c r="I17" s="41"/>
      <c r="J17" s="41"/>
      <c r="K17" s="52"/>
      <c r="L17" s="46"/>
      <c r="M17" s="242"/>
    </row>
    <row r="18" spans="2:13" ht="22.15" customHeight="1">
      <c r="B18" s="51"/>
      <c r="C18" s="552"/>
      <c r="D18" s="553"/>
      <c r="E18" s="41"/>
      <c r="F18" s="39"/>
      <c r="G18" s="41"/>
      <c r="H18" s="41"/>
      <c r="I18" s="41"/>
      <c r="J18" s="41"/>
      <c r="K18" s="52"/>
      <c r="L18" s="46"/>
      <c r="M18" s="242"/>
    </row>
    <row r="19" spans="2:13" ht="22.15" customHeight="1">
      <c r="B19" s="51"/>
      <c r="C19" s="552"/>
      <c r="D19" s="553"/>
      <c r="E19" s="41"/>
      <c r="F19" s="39"/>
      <c r="G19" s="41"/>
      <c r="H19" s="41"/>
      <c r="I19" s="41"/>
      <c r="J19" s="41"/>
      <c r="K19" s="52"/>
      <c r="L19" s="46"/>
      <c r="M19" s="242"/>
    </row>
    <row r="20" spans="2:13" ht="22.15" customHeight="1">
      <c r="B20" s="51"/>
      <c r="C20" s="552"/>
      <c r="D20" s="553"/>
      <c r="E20" s="41"/>
      <c r="F20" s="39"/>
      <c r="G20" s="41"/>
      <c r="H20" s="41"/>
      <c r="I20" s="41"/>
      <c r="J20" s="41"/>
      <c r="K20" s="52"/>
      <c r="L20" s="46"/>
      <c r="M20" s="242"/>
    </row>
    <row r="21" spans="2:13" ht="22.15" customHeight="1">
      <c r="B21" s="51"/>
      <c r="C21" s="552"/>
      <c r="D21" s="553"/>
      <c r="E21" s="41"/>
      <c r="F21" s="39"/>
      <c r="G21" s="41"/>
      <c r="H21" s="41"/>
      <c r="I21" s="41"/>
      <c r="J21" s="41"/>
      <c r="K21" s="52"/>
      <c r="L21" s="46"/>
      <c r="M21" s="242"/>
    </row>
    <row r="22" spans="2:13" ht="22.15" customHeight="1">
      <c r="B22" s="51"/>
      <c r="C22" s="552"/>
      <c r="D22" s="553"/>
      <c r="E22" s="41"/>
      <c r="F22" s="39"/>
      <c r="G22" s="41"/>
      <c r="H22" s="41"/>
      <c r="I22" s="41"/>
      <c r="J22" s="41"/>
      <c r="K22" s="52"/>
      <c r="L22" s="46"/>
      <c r="M22" s="242"/>
    </row>
    <row r="23" spans="2:13" ht="22.15" customHeight="1">
      <c r="B23" s="51"/>
      <c r="C23" s="552"/>
      <c r="D23" s="553"/>
      <c r="E23" s="41"/>
      <c r="F23" s="39"/>
      <c r="G23" s="41"/>
      <c r="H23" s="41"/>
      <c r="I23" s="41"/>
      <c r="J23" s="41"/>
      <c r="K23" s="52"/>
      <c r="L23" s="46"/>
      <c r="M23" s="242"/>
    </row>
    <row r="24" spans="2:13" ht="22.15" customHeight="1">
      <c r="B24" s="51"/>
      <c r="C24" s="552"/>
      <c r="D24" s="553"/>
      <c r="E24" s="41"/>
      <c r="F24" s="39"/>
      <c r="G24" s="41"/>
      <c r="H24" s="41"/>
      <c r="I24" s="41"/>
      <c r="J24" s="41"/>
      <c r="K24" s="52"/>
      <c r="L24" s="46"/>
      <c r="M24" s="242"/>
    </row>
    <row r="25" spans="2:13" ht="22.15" customHeight="1">
      <c r="B25" s="51"/>
      <c r="C25" s="552"/>
      <c r="D25" s="553"/>
      <c r="E25" s="41"/>
      <c r="F25" s="39"/>
      <c r="G25" s="41"/>
      <c r="H25" s="41"/>
      <c r="I25" s="41"/>
      <c r="J25" s="41"/>
      <c r="K25" s="52"/>
      <c r="L25" s="46"/>
      <c r="M25" s="242"/>
    </row>
    <row r="26" spans="2:13" ht="22.15" customHeight="1">
      <c r="B26" s="51"/>
      <c r="C26" s="552"/>
      <c r="D26" s="553"/>
      <c r="E26" s="41"/>
      <c r="F26" s="39"/>
      <c r="G26" s="41"/>
      <c r="H26" s="41"/>
      <c r="I26" s="41"/>
      <c r="J26" s="41"/>
      <c r="K26" s="52"/>
      <c r="L26" s="46"/>
      <c r="M26" s="242"/>
    </row>
    <row r="27" spans="2:13" ht="22.15" customHeight="1">
      <c r="B27" s="51"/>
      <c r="C27" s="552"/>
      <c r="D27" s="553"/>
      <c r="E27" s="38"/>
      <c r="F27" s="39"/>
      <c r="G27" s="41"/>
      <c r="H27" s="38"/>
      <c r="I27" s="41"/>
      <c r="J27" s="41"/>
      <c r="K27" s="52"/>
      <c r="L27" s="46"/>
      <c r="M27" s="242"/>
    </row>
    <row r="28" spans="2:13" ht="22.15" customHeight="1">
      <c r="B28" s="51"/>
      <c r="C28" s="552"/>
      <c r="D28" s="553"/>
      <c r="E28" s="38"/>
      <c r="F28" s="39"/>
      <c r="G28" s="41"/>
      <c r="H28" s="38"/>
      <c r="I28" s="41"/>
      <c r="J28" s="41"/>
      <c r="K28" s="52"/>
      <c r="L28" s="46"/>
      <c r="M28" s="242"/>
    </row>
    <row r="29" spans="2:13" ht="22.15" customHeight="1">
      <c r="B29" s="51"/>
      <c r="C29" s="552"/>
      <c r="D29" s="553"/>
      <c r="E29" s="38"/>
      <c r="F29" s="39"/>
      <c r="G29" s="41"/>
      <c r="H29" s="38"/>
      <c r="I29" s="41"/>
      <c r="J29" s="41"/>
      <c r="K29" s="52"/>
      <c r="L29" s="46"/>
      <c r="M29" s="242"/>
    </row>
    <row r="30" spans="2:13" ht="22.15" customHeight="1">
      <c r="B30" s="51"/>
      <c r="C30" s="552"/>
      <c r="D30" s="553"/>
      <c r="E30" s="38"/>
      <c r="F30" s="39"/>
      <c r="G30" s="41"/>
      <c r="H30" s="38"/>
      <c r="I30" s="41"/>
      <c r="J30" s="41"/>
      <c r="K30" s="52"/>
      <c r="L30" s="46"/>
      <c r="M30" s="242"/>
    </row>
    <row r="31" spans="2:13" ht="22.15" customHeight="1">
      <c r="B31" s="51"/>
      <c r="C31" s="552"/>
      <c r="D31" s="553"/>
      <c r="E31" s="38"/>
      <c r="F31" s="39"/>
      <c r="G31" s="41"/>
      <c r="H31" s="38"/>
      <c r="I31" s="41"/>
      <c r="J31" s="41"/>
      <c r="K31" s="52"/>
      <c r="L31" s="46"/>
      <c r="M31" s="242"/>
    </row>
    <row r="32" spans="2:13" ht="22.15" customHeight="1">
      <c r="B32" s="51"/>
      <c r="C32" s="552"/>
      <c r="D32" s="553"/>
      <c r="E32" s="38"/>
      <c r="F32" s="39"/>
      <c r="G32" s="41"/>
      <c r="H32" s="38"/>
      <c r="I32" s="41"/>
      <c r="J32" s="41"/>
      <c r="K32" s="52"/>
      <c r="L32" s="46"/>
      <c r="M32" s="242"/>
    </row>
    <row r="33" spans="2:18" ht="22.15" customHeight="1">
      <c r="B33" s="51"/>
      <c r="C33" s="552"/>
      <c r="D33" s="553"/>
      <c r="E33" s="38"/>
      <c r="F33" s="39"/>
      <c r="G33" s="41"/>
      <c r="H33" s="38"/>
      <c r="I33" s="41"/>
      <c r="J33" s="41"/>
      <c r="K33" s="52"/>
      <c r="L33" s="46"/>
      <c r="M33" s="242"/>
    </row>
    <row r="34" spans="2:18" ht="22.15" customHeight="1">
      <c r="B34" s="51"/>
      <c r="C34" s="552"/>
      <c r="D34" s="553"/>
      <c r="E34" s="38"/>
      <c r="F34" s="39"/>
      <c r="G34" s="41"/>
      <c r="H34" s="38"/>
      <c r="I34" s="41"/>
      <c r="J34" s="41"/>
      <c r="K34" s="52"/>
      <c r="L34" s="46"/>
      <c r="M34" s="242"/>
    </row>
    <row r="35" spans="2:18" ht="22.15" customHeight="1">
      <c r="B35" s="51"/>
      <c r="C35" s="552"/>
      <c r="D35" s="553"/>
      <c r="E35" s="38"/>
      <c r="F35" s="39"/>
      <c r="G35" s="41"/>
      <c r="H35" s="38"/>
      <c r="I35" s="41"/>
      <c r="J35" s="41"/>
      <c r="K35" s="52"/>
      <c r="L35" s="46"/>
      <c r="M35" s="242"/>
    </row>
    <row r="36" spans="2:18" ht="22.15" customHeight="1">
      <c r="B36" s="51"/>
      <c r="C36" s="552"/>
      <c r="D36" s="553"/>
      <c r="E36" s="38"/>
      <c r="F36" s="39"/>
      <c r="G36" s="41"/>
      <c r="H36" s="38"/>
      <c r="I36" s="41"/>
      <c r="J36" s="41"/>
      <c r="K36" s="52"/>
      <c r="L36" s="46"/>
      <c r="M36" s="242"/>
    </row>
    <row r="37" spans="2:18" ht="22.15" customHeight="1">
      <c r="B37" s="51"/>
      <c r="C37" s="552"/>
      <c r="D37" s="553"/>
      <c r="E37" s="38"/>
      <c r="F37" s="39"/>
      <c r="G37" s="41"/>
      <c r="H37" s="38"/>
      <c r="I37" s="41"/>
      <c r="J37" s="41"/>
      <c r="K37" s="52"/>
      <c r="L37" s="46"/>
      <c r="M37" s="242"/>
    </row>
    <row r="38" spans="2:18" ht="22.15" customHeight="1">
      <c r="B38" s="51"/>
      <c r="C38" s="552"/>
      <c r="D38" s="553"/>
      <c r="E38" s="38"/>
      <c r="F38" s="39"/>
      <c r="G38" s="41"/>
      <c r="H38" s="38"/>
      <c r="I38" s="41"/>
      <c r="J38" s="41"/>
      <c r="K38" s="52"/>
      <c r="L38" s="46"/>
      <c r="M38" s="242"/>
    </row>
    <row r="39" spans="2:18" ht="22.15" customHeight="1">
      <c r="B39" s="51"/>
      <c r="C39" s="552"/>
      <c r="D39" s="553"/>
      <c r="E39" s="38"/>
      <c r="F39" s="39"/>
      <c r="G39" s="41"/>
      <c r="H39" s="38"/>
      <c r="I39" s="41"/>
      <c r="J39" s="41"/>
      <c r="K39" s="52"/>
      <c r="L39" s="46"/>
      <c r="M39" s="242"/>
    </row>
    <row r="40" spans="2:18" ht="22.15" customHeight="1">
      <c r="B40" s="53"/>
      <c r="C40" s="567"/>
      <c r="D40" s="568"/>
      <c r="E40" s="54"/>
      <c r="F40" s="55"/>
      <c r="G40" s="56"/>
      <c r="H40" s="54"/>
      <c r="I40" s="56"/>
      <c r="J40" s="56"/>
      <c r="K40" s="48"/>
      <c r="L40" s="57"/>
      <c r="M40" s="242"/>
    </row>
    <row r="41" spans="2:18" ht="22.15" customHeight="1">
      <c r="B41" s="58"/>
      <c r="C41" s="539" t="s">
        <v>39</v>
      </c>
      <c r="D41" s="540"/>
      <c r="E41" s="59"/>
      <c r="F41" s="60"/>
      <c r="G41" s="59"/>
      <c r="H41" s="59"/>
      <c r="I41" s="61"/>
      <c r="J41" s="59"/>
      <c r="K41" s="62">
        <f>SUM(K11:K40)</f>
        <v>0</v>
      </c>
      <c r="L41" s="63"/>
      <c r="M41" s="242"/>
    </row>
    <row r="42" spans="2:18" ht="22.15" customHeight="1">
      <c r="B42" s="64">
        <v>1</v>
      </c>
      <c r="C42" s="72" t="s">
        <v>36</v>
      </c>
      <c r="D42" s="73"/>
      <c r="E42" s="74"/>
      <c r="F42" s="67"/>
      <c r="G42" s="68"/>
      <c r="H42" s="67"/>
      <c r="I42" s="67"/>
      <c r="J42" s="67"/>
      <c r="K42" s="75"/>
      <c r="L42" s="66"/>
      <c r="M42" s="240"/>
    </row>
    <row r="43" spans="2:18" ht="22.15" customHeight="1">
      <c r="B43" s="64"/>
      <c r="C43" s="541" t="s">
        <v>115</v>
      </c>
      <c r="D43" s="542"/>
      <c r="E43" s="74"/>
      <c r="F43" s="67"/>
      <c r="G43" s="68"/>
      <c r="H43" s="67"/>
      <c r="I43" s="67"/>
      <c r="J43" s="67"/>
      <c r="K43" s="75"/>
      <c r="L43" s="66"/>
      <c r="M43" s="240"/>
    </row>
    <row r="44" spans="2:18" ht="22.15" customHeight="1">
      <c r="B44" s="64"/>
      <c r="C44" s="216"/>
      <c r="D44" s="217" t="s">
        <v>116</v>
      </c>
      <c r="E44" s="69" t="s">
        <v>19</v>
      </c>
      <c r="F44" s="67"/>
      <c r="G44" s="68"/>
      <c r="H44" s="67"/>
      <c r="I44" s="67"/>
      <c r="J44" s="67"/>
      <c r="K44" s="76">
        <f>K112</f>
        <v>0</v>
      </c>
      <c r="L44" s="66"/>
      <c r="M44" s="240"/>
      <c r="N44" s="4">
        <f>SUM(K44*1.3014)</f>
        <v>0</v>
      </c>
      <c r="O44" s="183">
        <f>SUM(N44/N56*100)</f>
        <v>0</v>
      </c>
      <c r="P44" s="141">
        <v>5</v>
      </c>
      <c r="Q44" s="4">
        <v>1</v>
      </c>
      <c r="R44" s="101"/>
    </row>
    <row r="45" spans="2:18" ht="22.15" customHeight="1">
      <c r="B45" s="64"/>
      <c r="C45" s="216"/>
      <c r="D45" s="217" t="s">
        <v>117</v>
      </c>
      <c r="E45" s="69" t="s">
        <v>19</v>
      </c>
      <c r="F45" s="67"/>
      <c r="G45" s="68"/>
      <c r="H45" s="67"/>
      <c r="I45" s="67"/>
      <c r="J45" s="67"/>
      <c r="K45" s="76">
        <f>K145</f>
        <v>0</v>
      </c>
      <c r="L45" s="66"/>
      <c r="M45" s="240"/>
      <c r="N45" s="4">
        <f t="shared" ref="N45:N46" si="0">SUM(K45*1.3014)</f>
        <v>0</v>
      </c>
      <c r="O45" s="183">
        <f>SUM(N45/N56*100)</f>
        <v>0</v>
      </c>
      <c r="P45" s="141">
        <v>10</v>
      </c>
      <c r="Q45" s="4">
        <v>1</v>
      </c>
      <c r="R45" s="101"/>
    </row>
    <row r="46" spans="2:18" ht="22.15" customHeight="1">
      <c r="B46" s="64"/>
      <c r="C46" s="216"/>
      <c r="D46" s="217" t="s">
        <v>118</v>
      </c>
      <c r="E46" s="69" t="s">
        <v>19</v>
      </c>
      <c r="F46" s="67"/>
      <c r="G46" s="68"/>
      <c r="H46" s="67"/>
      <c r="I46" s="67"/>
      <c r="J46" s="67"/>
      <c r="K46" s="76">
        <f>K176</f>
        <v>0</v>
      </c>
      <c r="L46" s="66"/>
      <c r="M46" s="240"/>
      <c r="N46" s="4">
        <f t="shared" si="0"/>
        <v>0</v>
      </c>
      <c r="O46" s="183">
        <f>SUM(N46/N56*100)</f>
        <v>0</v>
      </c>
      <c r="P46" s="142">
        <v>30</v>
      </c>
      <c r="Q46" s="4">
        <v>2</v>
      </c>
    </row>
    <row r="47" spans="2:18" ht="22.15" customHeight="1">
      <c r="B47" s="64"/>
      <c r="C47" s="364"/>
      <c r="D47" s="365" t="s">
        <v>187</v>
      </c>
      <c r="E47" s="69" t="s">
        <v>19</v>
      </c>
      <c r="F47" s="67"/>
      <c r="G47" s="68"/>
      <c r="H47" s="67"/>
      <c r="I47" s="67"/>
      <c r="J47" s="67"/>
      <c r="K47" s="76">
        <f>K185</f>
        <v>0</v>
      </c>
      <c r="L47" s="66"/>
      <c r="M47" s="240"/>
      <c r="O47" s="183"/>
      <c r="P47" s="142"/>
    </row>
    <row r="48" spans="2:18" ht="22.15" customHeight="1">
      <c r="B48" s="64"/>
      <c r="C48" s="541" t="s">
        <v>119</v>
      </c>
      <c r="D48" s="542"/>
      <c r="E48" s="69" t="s">
        <v>19</v>
      </c>
      <c r="F48" s="67"/>
      <c r="G48" s="68"/>
      <c r="H48" s="67"/>
      <c r="I48" s="67"/>
      <c r="J48" s="67"/>
      <c r="K48" s="76">
        <f>K198</f>
        <v>0</v>
      </c>
      <c r="L48" s="66"/>
      <c r="M48" s="240"/>
      <c r="O48" s="183"/>
      <c r="P48" s="142"/>
    </row>
    <row r="49" spans="2:18" ht="22.15" customHeight="1">
      <c r="B49" s="64"/>
      <c r="C49" s="511"/>
      <c r="D49" s="512"/>
      <c r="E49" s="69"/>
      <c r="F49" s="67"/>
      <c r="G49" s="68"/>
      <c r="H49" s="67"/>
      <c r="I49" s="67"/>
      <c r="J49" s="67"/>
      <c r="K49" s="76"/>
      <c r="L49" s="66"/>
      <c r="M49" s="240"/>
      <c r="O49" s="183"/>
      <c r="P49" s="143"/>
      <c r="Q49" s="2"/>
      <c r="R49" s="102"/>
    </row>
    <row r="50" spans="2:18" ht="22.15" customHeight="1">
      <c r="B50" s="64"/>
      <c r="C50" s="533"/>
      <c r="D50" s="534"/>
      <c r="E50" s="69"/>
      <c r="F50" s="67"/>
      <c r="G50" s="68"/>
      <c r="H50" s="67"/>
      <c r="I50" s="67"/>
      <c r="J50" s="67"/>
      <c r="K50" s="76"/>
      <c r="L50" s="66"/>
      <c r="M50" s="240"/>
      <c r="O50" s="183"/>
      <c r="P50" s="142"/>
    </row>
    <row r="51" spans="2:18" ht="22.15" customHeight="1">
      <c r="B51" s="64"/>
      <c r="C51" s="511"/>
      <c r="D51" s="512"/>
      <c r="E51" s="69"/>
      <c r="F51" s="67"/>
      <c r="G51" s="68"/>
      <c r="H51" s="67"/>
      <c r="I51" s="67"/>
      <c r="J51" s="67"/>
      <c r="K51" s="76"/>
      <c r="L51" s="66"/>
      <c r="M51" s="240"/>
      <c r="O51" s="183"/>
      <c r="P51" s="144"/>
      <c r="R51" s="103"/>
    </row>
    <row r="52" spans="2:18" ht="22.15" customHeight="1">
      <c r="B52" s="64"/>
      <c r="C52" s="511"/>
      <c r="D52" s="512"/>
      <c r="E52" s="69"/>
      <c r="F52" s="67"/>
      <c r="G52" s="68"/>
      <c r="H52" s="67"/>
      <c r="I52" s="67"/>
      <c r="J52" s="67"/>
      <c r="K52" s="76"/>
      <c r="L52" s="66"/>
      <c r="M52" s="240"/>
      <c r="O52" s="183"/>
      <c r="P52" s="144"/>
      <c r="R52" s="103"/>
    </row>
    <row r="53" spans="2:18" ht="22.15" customHeight="1">
      <c r="B53" s="64"/>
      <c r="C53" s="511"/>
      <c r="D53" s="512"/>
      <c r="E53" s="69"/>
      <c r="F53" s="67"/>
      <c r="G53" s="68"/>
      <c r="H53" s="67"/>
      <c r="I53" s="67"/>
      <c r="J53" s="67"/>
      <c r="K53" s="76"/>
      <c r="L53" s="66"/>
      <c r="M53" s="240"/>
      <c r="O53" s="183"/>
      <c r="P53" s="140"/>
      <c r="Q53" s="2"/>
      <c r="R53" s="104"/>
    </row>
    <row r="54" spans="2:18" ht="22.15" customHeight="1">
      <c r="B54" s="64"/>
      <c r="C54" s="511"/>
      <c r="D54" s="512"/>
      <c r="E54" s="69"/>
      <c r="F54" s="67"/>
      <c r="G54" s="68"/>
      <c r="H54" s="67"/>
      <c r="I54" s="67"/>
      <c r="J54" s="67"/>
      <c r="K54" s="76"/>
      <c r="L54" s="66"/>
      <c r="M54" s="240"/>
      <c r="N54" s="175"/>
      <c r="O54" s="183"/>
      <c r="P54" s="142">
        <f>SUM(P44:P53)</f>
        <v>45</v>
      </c>
      <c r="Q54" s="2"/>
    </row>
    <row r="55" spans="2:18" ht="22.15" customHeight="1">
      <c r="B55" s="64"/>
      <c r="C55" s="573"/>
      <c r="D55" s="574"/>
      <c r="E55" s="69"/>
      <c r="F55" s="67"/>
      <c r="G55" s="68"/>
      <c r="H55" s="67"/>
      <c r="I55" s="67"/>
      <c r="J55" s="67"/>
      <c r="K55" s="76"/>
      <c r="L55" s="66"/>
      <c r="M55" s="240"/>
      <c r="N55" s="175"/>
      <c r="O55" s="183"/>
      <c r="P55" s="140"/>
      <c r="Q55" s="2"/>
      <c r="R55" s="104"/>
    </row>
    <row r="56" spans="2:18" ht="22.15" customHeight="1">
      <c r="B56" s="64"/>
      <c r="C56" s="529"/>
      <c r="D56" s="530"/>
      <c r="E56" s="69"/>
      <c r="F56" s="67"/>
      <c r="G56" s="68"/>
      <c r="H56" s="67"/>
      <c r="I56" s="67"/>
      <c r="J56" s="67"/>
      <c r="K56" s="76"/>
      <c r="L56" s="66"/>
      <c r="M56" s="240"/>
      <c r="N56" s="175">
        <v>3016905</v>
      </c>
      <c r="O56" s="99"/>
      <c r="P56" s="145"/>
      <c r="Q56" s="184"/>
    </row>
    <row r="57" spans="2:18" ht="22.15" customHeight="1">
      <c r="B57" s="64"/>
      <c r="C57" s="529"/>
      <c r="D57" s="530"/>
      <c r="E57" s="69"/>
      <c r="F57" s="67"/>
      <c r="G57" s="68"/>
      <c r="H57" s="67"/>
      <c r="I57" s="67"/>
      <c r="J57" s="67"/>
      <c r="K57" s="76"/>
      <c r="L57" s="66"/>
      <c r="M57" s="240"/>
    </row>
    <row r="58" spans="2:18" ht="22.15" customHeight="1">
      <c r="B58" s="64"/>
      <c r="C58" s="529"/>
      <c r="D58" s="530"/>
      <c r="E58" s="69"/>
      <c r="F58" s="67"/>
      <c r="G58" s="68"/>
      <c r="H58" s="67"/>
      <c r="I58" s="67"/>
      <c r="J58" s="67"/>
      <c r="K58" s="76"/>
      <c r="L58" s="66"/>
      <c r="M58" s="240"/>
    </row>
    <row r="59" spans="2:18" ht="22.15" customHeight="1">
      <c r="B59" s="64"/>
      <c r="C59" s="513"/>
      <c r="D59" s="514"/>
      <c r="E59" s="69"/>
      <c r="F59" s="67"/>
      <c r="G59" s="68"/>
      <c r="H59" s="67"/>
      <c r="I59" s="67"/>
      <c r="J59" s="67"/>
      <c r="K59" s="75"/>
      <c r="L59" s="66"/>
      <c r="M59" s="240"/>
    </row>
    <row r="60" spans="2:18" ht="22.15" customHeight="1">
      <c r="B60" s="64"/>
      <c r="C60" s="513"/>
      <c r="D60" s="514"/>
      <c r="E60" s="69"/>
      <c r="F60" s="67"/>
      <c r="G60" s="68"/>
      <c r="H60" s="67"/>
      <c r="I60" s="67"/>
      <c r="J60" s="67"/>
      <c r="K60" s="75"/>
      <c r="L60" s="66"/>
      <c r="M60" s="240"/>
    </row>
    <row r="61" spans="2:18" ht="22.15" customHeight="1">
      <c r="B61" s="64"/>
      <c r="C61" s="513"/>
      <c r="D61" s="514"/>
      <c r="E61" s="69"/>
      <c r="F61" s="67"/>
      <c r="G61" s="68"/>
      <c r="H61" s="67"/>
      <c r="I61" s="67"/>
      <c r="J61" s="67"/>
      <c r="K61" s="75"/>
      <c r="L61" s="66"/>
      <c r="M61" s="240"/>
    </row>
    <row r="62" spans="2:18" ht="22.15" customHeight="1">
      <c r="B62" s="64"/>
      <c r="C62" s="513"/>
      <c r="D62" s="514"/>
      <c r="E62" s="69"/>
      <c r="F62" s="67"/>
      <c r="G62" s="68"/>
      <c r="H62" s="67"/>
      <c r="I62" s="67"/>
      <c r="J62" s="67"/>
      <c r="K62" s="75"/>
      <c r="L62" s="66"/>
      <c r="M62" s="240"/>
    </row>
    <row r="63" spans="2:18" ht="22.15" customHeight="1">
      <c r="B63" s="64"/>
      <c r="C63" s="513"/>
      <c r="D63" s="514"/>
      <c r="E63" s="69"/>
      <c r="F63" s="67"/>
      <c r="G63" s="68"/>
      <c r="H63" s="67"/>
      <c r="I63" s="67"/>
      <c r="J63" s="67"/>
      <c r="K63" s="75"/>
      <c r="L63" s="66"/>
      <c r="M63" s="240"/>
    </row>
    <row r="64" spans="2:18" ht="22.15" customHeight="1">
      <c r="B64" s="64"/>
      <c r="C64" s="513"/>
      <c r="D64" s="514"/>
      <c r="E64" s="69"/>
      <c r="F64" s="67"/>
      <c r="G64" s="68"/>
      <c r="H64" s="67"/>
      <c r="I64" s="67"/>
      <c r="J64" s="67"/>
      <c r="K64" s="75"/>
      <c r="L64" s="66"/>
      <c r="M64" s="240"/>
    </row>
    <row r="65" spans="2:46" ht="22.15" customHeight="1">
      <c r="B65" s="64"/>
      <c r="C65" s="513"/>
      <c r="D65" s="514"/>
      <c r="E65" s="69"/>
      <c r="F65" s="67"/>
      <c r="G65" s="68"/>
      <c r="H65" s="67"/>
      <c r="I65" s="67"/>
      <c r="J65" s="67"/>
      <c r="K65" s="75"/>
      <c r="L65" s="66"/>
      <c r="M65" s="240"/>
    </row>
    <row r="66" spans="2:46" ht="22.15" customHeight="1">
      <c r="B66" s="64"/>
      <c r="C66" s="513"/>
      <c r="D66" s="514"/>
      <c r="E66" s="69"/>
      <c r="F66" s="67"/>
      <c r="G66" s="68"/>
      <c r="H66" s="67"/>
      <c r="I66" s="67"/>
      <c r="J66" s="67"/>
      <c r="K66" s="75"/>
      <c r="L66" s="66"/>
      <c r="M66" s="240"/>
    </row>
    <row r="67" spans="2:46" ht="22.15" customHeight="1">
      <c r="B67" s="58"/>
      <c r="C67" s="539" t="s">
        <v>37</v>
      </c>
      <c r="D67" s="540"/>
      <c r="E67" s="59"/>
      <c r="F67" s="77"/>
      <c r="G67" s="59"/>
      <c r="H67" s="59"/>
      <c r="I67" s="61"/>
      <c r="J67" s="59"/>
      <c r="K67" s="62">
        <f>SUM(K44:K66)</f>
        <v>0</v>
      </c>
      <c r="L67" s="63"/>
      <c r="M67" s="242"/>
    </row>
    <row r="68" spans="2:46" s="199" customFormat="1" ht="22.15" customHeight="1">
      <c r="B68" s="96">
        <v>1</v>
      </c>
      <c r="C68" s="575" t="s">
        <v>35</v>
      </c>
      <c r="D68" s="576"/>
      <c r="E68" s="78"/>
      <c r="F68" s="79" t="s">
        <v>9</v>
      </c>
      <c r="G68" s="79"/>
      <c r="H68" s="80"/>
      <c r="I68" s="80"/>
      <c r="J68" s="80"/>
      <c r="K68" s="80"/>
      <c r="L68" s="410"/>
      <c r="M68" s="359"/>
    </row>
    <row r="69" spans="2:46" s="199" customFormat="1" ht="22.15" customHeight="1">
      <c r="B69" s="96"/>
      <c r="C69" s="527" t="s">
        <v>115</v>
      </c>
      <c r="D69" s="528"/>
      <c r="E69" s="78"/>
      <c r="F69" s="79"/>
      <c r="G69" s="79"/>
      <c r="H69" s="80"/>
      <c r="I69" s="80"/>
      <c r="J69" s="80"/>
      <c r="K69" s="106"/>
      <c r="L69" s="410"/>
      <c r="M69" s="352"/>
      <c r="AE69" s="198"/>
      <c r="AF69" s="352"/>
    </row>
    <row r="70" spans="2:46" s="199" customFormat="1" ht="22.15" customHeight="1">
      <c r="B70" s="96"/>
      <c r="C70" s="527" t="s">
        <v>120</v>
      </c>
      <c r="D70" s="528"/>
      <c r="E70" s="78"/>
      <c r="F70" s="79"/>
      <c r="G70" s="79"/>
      <c r="H70" s="80"/>
      <c r="I70" s="80"/>
      <c r="J70" s="80"/>
      <c r="K70" s="106"/>
      <c r="L70" s="410"/>
      <c r="M70" s="352"/>
      <c r="AE70" s="198"/>
      <c r="AF70" s="352"/>
    </row>
    <row r="71" spans="2:46" s="199" customFormat="1" ht="22.15" customHeight="1">
      <c r="B71" s="96"/>
      <c r="C71" s="511" t="s">
        <v>53</v>
      </c>
      <c r="D71" s="512"/>
      <c r="E71" s="321"/>
      <c r="F71" s="322"/>
      <c r="G71" s="188"/>
      <c r="H71" s="97"/>
      <c r="I71" s="188"/>
      <c r="J71" s="97"/>
      <c r="K71" s="187"/>
      <c r="L71" s="212"/>
      <c r="M71" s="353"/>
      <c r="AE71" s="71"/>
      <c r="AF71" s="353"/>
    </row>
    <row r="72" spans="2:46" s="199" customFormat="1" ht="22.15" customHeight="1">
      <c r="B72" s="96"/>
      <c r="C72" s="525" t="s">
        <v>137</v>
      </c>
      <c r="D72" s="526"/>
      <c r="E72" s="321" t="s">
        <v>52</v>
      </c>
      <c r="F72" s="322">
        <v>1</v>
      </c>
      <c r="G72" s="322"/>
      <c r="H72" s="97"/>
      <c r="I72" s="322"/>
      <c r="J72" s="97"/>
      <c r="K72" s="187"/>
      <c r="L72" s="215"/>
      <c r="M72" s="215"/>
      <c r="AE72" s="347" t="s">
        <v>163</v>
      </c>
      <c r="AF72" s="215"/>
    </row>
    <row r="73" spans="2:46" s="199" customFormat="1" ht="22.15" customHeight="1">
      <c r="B73" s="96"/>
      <c r="C73" s="525" t="s">
        <v>138</v>
      </c>
      <c r="D73" s="526"/>
      <c r="E73" s="321" t="s">
        <v>10</v>
      </c>
      <c r="F73" s="322">
        <v>2.2429999999999999</v>
      </c>
      <c r="G73" s="322"/>
      <c r="H73" s="97"/>
      <c r="I73" s="322"/>
      <c r="J73" s="97"/>
      <c r="K73" s="187"/>
      <c r="L73" s="215"/>
      <c r="M73" s="215"/>
      <c r="AE73" s="347" t="s">
        <v>163</v>
      </c>
      <c r="AF73" s="215"/>
    </row>
    <row r="74" spans="2:46" s="199" customFormat="1" ht="22.15" customHeight="1">
      <c r="B74" s="96"/>
      <c r="C74" s="525" t="s">
        <v>176</v>
      </c>
      <c r="D74" s="526"/>
      <c r="E74" s="321" t="s">
        <v>52</v>
      </c>
      <c r="F74" s="322">
        <v>1</v>
      </c>
      <c r="G74" s="322"/>
      <c r="H74" s="97"/>
      <c r="I74" s="322"/>
      <c r="J74" s="97"/>
      <c r="K74" s="187"/>
      <c r="L74" s="212"/>
      <c r="M74" s="215"/>
      <c r="N74" s="199" t="s">
        <v>71</v>
      </c>
      <c r="AE74" s="361" t="s">
        <v>161</v>
      </c>
      <c r="AF74" s="215"/>
      <c r="AG74" s="199" t="s">
        <v>71</v>
      </c>
    </row>
    <row r="75" spans="2:46" s="199" customFormat="1" ht="22.15" customHeight="1">
      <c r="B75" s="96"/>
      <c r="C75" s="525" t="s">
        <v>177</v>
      </c>
      <c r="D75" s="526"/>
      <c r="E75" s="321" t="s">
        <v>112</v>
      </c>
      <c r="F75" s="322">
        <f>F73*10.7639</f>
        <v>24.143427699999997</v>
      </c>
      <c r="G75" s="322"/>
      <c r="H75" s="97"/>
      <c r="I75" s="322"/>
      <c r="J75" s="97"/>
      <c r="K75" s="187"/>
      <c r="L75" s="215"/>
      <c r="M75" s="347" t="s">
        <v>193</v>
      </c>
      <c r="N75" s="199" t="s">
        <v>173</v>
      </c>
      <c r="AE75" s="347" t="s">
        <v>165</v>
      </c>
      <c r="AF75" s="347" t="s">
        <v>193</v>
      </c>
      <c r="AG75" s="199" t="s">
        <v>173</v>
      </c>
    </row>
    <row r="76" spans="2:46" s="199" customFormat="1" ht="22.15" customHeight="1">
      <c r="B76" s="96"/>
      <c r="C76" s="525" t="s">
        <v>149</v>
      </c>
      <c r="D76" s="526"/>
      <c r="E76" s="321" t="s">
        <v>50</v>
      </c>
      <c r="F76" s="322">
        <f>F77+F78</f>
        <v>148</v>
      </c>
      <c r="G76" s="322"/>
      <c r="H76" s="97"/>
      <c r="I76" s="322"/>
      <c r="J76" s="97"/>
      <c r="K76" s="187"/>
      <c r="L76" s="215"/>
      <c r="M76" s="354" t="s">
        <v>167</v>
      </c>
      <c r="AE76" s="215"/>
      <c r="AF76" s="354" t="s">
        <v>167</v>
      </c>
    </row>
    <row r="77" spans="2:46" s="199" customFormat="1" ht="22.15" customHeight="1">
      <c r="B77" s="96"/>
      <c r="C77" s="525" t="s">
        <v>168</v>
      </c>
      <c r="D77" s="526"/>
      <c r="E77" s="321" t="s">
        <v>50</v>
      </c>
      <c r="F77" s="322">
        <v>55</v>
      </c>
      <c r="G77" s="322"/>
      <c r="H77" s="97"/>
      <c r="I77" s="322"/>
      <c r="J77" s="97"/>
      <c r="K77" s="187"/>
      <c r="L77" s="215"/>
      <c r="M77" s="347" t="s">
        <v>192</v>
      </c>
      <c r="N77" s="199" t="s">
        <v>143</v>
      </c>
      <c r="P77" s="199" t="s">
        <v>170</v>
      </c>
      <c r="AA77" s="199" t="s">
        <v>171</v>
      </c>
      <c r="AE77" s="347" t="s">
        <v>160</v>
      </c>
      <c r="AF77" s="347" t="s">
        <v>192</v>
      </c>
      <c r="AG77" s="199" t="s">
        <v>143</v>
      </c>
      <c r="AI77" s="199" t="s">
        <v>170</v>
      </c>
      <c r="AT77" s="199" t="s">
        <v>171</v>
      </c>
    </row>
    <row r="78" spans="2:46" s="199" customFormat="1" ht="22.15" customHeight="1">
      <c r="B78" s="96"/>
      <c r="C78" s="525" t="s">
        <v>169</v>
      </c>
      <c r="D78" s="526"/>
      <c r="E78" s="321" t="s">
        <v>50</v>
      </c>
      <c r="F78" s="322">
        <v>93</v>
      </c>
      <c r="G78" s="322"/>
      <c r="H78" s="97"/>
      <c r="I78" s="322"/>
      <c r="J78" s="97"/>
      <c r="K78" s="187"/>
      <c r="L78" s="215"/>
      <c r="M78" s="347" t="s">
        <v>192</v>
      </c>
      <c r="AE78" s="347" t="s">
        <v>160</v>
      </c>
      <c r="AF78" s="347" t="s">
        <v>192</v>
      </c>
    </row>
    <row r="79" spans="2:46" s="199" customFormat="1" ht="22.15" customHeight="1">
      <c r="B79" s="96"/>
      <c r="C79" s="535" t="s">
        <v>104</v>
      </c>
      <c r="D79" s="536"/>
      <c r="E79" s="214" t="s">
        <v>50</v>
      </c>
      <c r="F79" s="434">
        <v>66</v>
      </c>
      <c r="G79" s="434"/>
      <c r="H79" s="97"/>
      <c r="I79" s="434"/>
      <c r="J79" s="97"/>
      <c r="K79" s="187"/>
      <c r="L79" s="212"/>
      <c r="M79" s="198"/>
      <c r="AE79" s="361" t="s">
        <v>161</v>
      </c>
      <c r="AF79" s="198"/>
    </row>
    <row r="80" spans="2:46" s="199" customFormat="1" ht="22.15" customHeight="1">
      <c r="B80" s="96"/>
      <c r="C80" s="535" t="s">
        <v>175</v>
      </c>
      <c r="D80" s="536"/>
      <c r="E80" s="214" t="s">
        <v>79</v>
      </c>
      <c r="F80" s="434">
        <v>35</v>
      </c>
      <c r="G80" s="434"/>
      <c r="H80" s="97"/>
      <c r="I80" s="434"/>
      <c r="J80" s="97"/>
      <c r="K80" s="187"/>
      <c r="L80" s="212"/>
      <c r="M80" s="323"/>
      <c r="AE80" s="361" t="s">
        <v>161</v>
      </c>
      <c r="AF80" s="323"/>
    </row>
    <row r="81" spans="2:34" s="199" customFormat="1" ht="22.15" customHeight="1">
      <c r="B81" s="96"/>
      <c r="C81" s="577" t="s">
        <v>54</v>
      </c>
      <c r="D81" s="578"/>
      <c r="E81" s="321"/>
      <c r="F81" s="322"/>
      <c r="G81" s="322"/>
      <c r="H81" s="97"/>
      <c r="I81" s="322"/>
      <c r="J81" s="97"/>
      <c r="K81" s="187"/>
      <c r="L81" s="212"/>
      <c r="M81" s="212"/>
      <c r="AE81" s="212"/>
      <c r="AF81" s="212"/>
    </row>
    <row r="82" spans="2:34" s="199" customFormat="1" ht="22.15" customHeight="1">
      <c r="B82" s="96"/>
      <c r="C82" s="525" t="s">
        <v>139</v>
      </c>
      <c r="D82" s="526"/>
      <c r="E82" s="321" t="s">
        <v>52</v>
      </c>
      <c r="F82" s="322">
        <v>1</v>
      </c>
      <c r="G82" s="322"/>
      <c r="H82" s="97"/>
      <c r="I82" s="322"/>
      <c r="J82" s="97"/>
      <c r="K82" s="187"/>
      <c r="L82" s="215"/>
      <c r="M82" s="347"/>
      <c r="AE82" s="347" t="s">
        <v>163</v>
      </c>
      <c r="AF82" s="347"/>
    </row>
    <row r="83" spans="2:34" s="199" customFormat="1" ht="22.15" customHeight="1">
      <c r="B83" s="96"/>
      <c r="C83" s="525" t="s">
        <v>138</v>
      </c>
      <c r="D83" s="526"/>
      <c r="E83" s="321" t="s">
        <v>10</v>
      </c>
      <c r="F83" s="322">
        <v>1.552</v>
      </c>
      <c r="G83" s="322"/>
      <c r="H83" s="97"/>
      <c r="I83" s="322"/>
      <c r="J83" s="97"/>
      <c r="K83" s="187"/>
      <c r="L83" s="215"/>
      <c r="M83" s="347"/>
      <c r="AE83" s="347" t="s">
        <v>163</v>
      </c>
      <c r="AF83" s="347"/>
    </row>
    <row r="84" spans="2:34" s="199" customFormat="1" ht="22.15" customHeight="1">
      <c r="B84" s="96"/>
      <c r="C84" s="525" t="s">
        <v>146</v>
      </c>
      <c r="D84" s="526"/>
      <c r="E84" s="321" t="s">
        <v>50</v>
      </c>
      <c r="F84" s="322">
        <v>2.2400000000000002</v>
      </c>
      <c r="G84" s="322"/>
      <c r="H84" s="97"/>
      <c r="I84" s="322"/>
      <c r="J84" s="97"/>
      <c r="K84" s="187"/>
      <c r="L84" s="215"/>
      <c r="M84" s="215"/>
      <c r="AE84" s="215"/>
      <c r="AF84" s="215"/>
    </row>
    <row r="85" spans="2:34" s="199" customFormat="1" ht="22.15" customHeight="1">
      <c r="B85" s="96"/>
      <c r="C85" s="525" t="s">
        <v>140</v>
      </c>
      <c r="D85" s="526"/>
      <c r="E85" s="321" t="s">
        <v>52</v>
      </c>
      <c r="F85" s="322">
        <v>1</v>
      </c>
      <c r="G85" s="322"/>
      <c r="H85" s="97"/>
      <c r="I85" s="322"/>
      <c r="J85" s="97"/>
      <c r="K85" s="187"/>
      <c r="L85" s="215"/>
      <c r="M85" s="354"/>
      <c r="AE85" s="215"/>
      <c r="AF85" s="354"/>
    </row>
    <row r="86" spans="2:34" s="199" customFormat="1" ht="22.15" customHeight="1">
      <c r="B86" s="96"/>
      <c r="C86" s="525" t="s">
        <v>178</v>
      </c>
      <c r="D86" s="526"/>
      <c r="E86" s="321" t="s">
        <v>52</v>
      </c>
      <c r="F86" s="322">
        <v>1</v>
      </c>
      <c r="G86" s="322"/>
      <c r="H86" s="97"/>
      <c r="I86" s="322"/>
      <c r="J86" s="97"/>
      <c r="K86" s="187"/>
      <c r="L86" s="212"/>
      <c r="M86" s="354"/>
      <c r="AE86" s="361" t="s">
        <v>161</v>
      </c>
      <c r="AF86" s="354"/>
    </row>
    <row r="87" spans="2:34" s="199" customFormat="1" ht="22.15" customHeight="1">
      <c r="B87" s="96"/>
      <c r="C87" s="525" t="s">
        <v>177</v>
      </c>
      <c r="D87" s="526"/>
      <c r="E87" s="321" t="s">
        <v>112</v>
      </c>
      <c r="F87" s="322">
        <f>N87*10.7639</f>
        <v>40.816708800000001</v>
      </c>
      <c r="G87" s="322"/>
      <c r="H87" s="97"/>
      <c r="I87" s="322"/>
      <c r="J87" s="97"/>
      <c r="K87" s="187"/>
      <c r="L87" s="215"/>
      <c r="M87" s="347" t="s">
        <v>193</v>
      </c>
      <c r="N87" s="360">
        <f>F83+F84</f>
        <v>3.7920000000000003</v>
      </c>
      <c r="O87" s="199" t="s">
        <v>174</v>
      </c>
      <c r="AE87" s="347" t="s">
        <v>165</v>
      </c>
      <c r="AF87" s="347" t="s">
        <v>193</v>
      </c>
      <c r="AG87" s="360">
        <f>Y83+Y84</f>
        <v>0</v>
      </c>
      <c r="AH87" s="199" t="s">
        <v>174</v>
      </c>
    </row>
    <row r="88" spans="2:34" s="199" customFormat="1" ht="22.15" customHeight="1">
      <c r="B88" s="96"/>
      <c r="C88" s="525" t="s">
        <v>149</v>
      </c>
      <c r="D88" s="526"/>
      <c r="E88" s="321" t="s">
        <v>50</v>
      </c>
      <c r="F88" s="322">
        <f>F89+F90</f>
        <v>169</v>
      </c>
      <c r="G88" s="322"/>
      <c r="H88" s="97"/>
      <c r="I88" s="322"/>
      <c r="J88" s="97"/>
      <c r="K88" s="187"/>
      <c r="L88" s="215"/>
      <c r="M88" s="354" t="s">
        <v>167</v>
      </c>
      <c r="AE88" s="215"/>
      <c r="AF88" s="354" t="s">
        <v>167</v>
      </c>
    </row>
    <row r="89" spans="2:34" s="199" customFormat="1" ht="22.15" customHeight="1">
      <c r="B89" s="96"/>
      <c r="C89" s="525" t="s">
        <v>168</v>
      </c>
      <c r="D89" s="526"/>
      <c r="E89" s="321" t="s">
        <v>50</v>
      </c>
      <c r="F89" s="322">
        <v>67</v>
      </c>
      <c r="G89" s="322"/>
      <c r="H89" s="97"/>
      <c r="I89" s="322"/>
      <c r="J89" s="97"/>
      <c r="K89" s="187"/>
      <c r="L89" s="215"/>
      <c r="M89" s="347" t="s">
        <v>192</v>
      </c>
      <c r="AE89" s="347" t="s">
        <v>160</v>
      </c>
      <c r="AF89" s="347" t="s">
        <v>192</v>
      </c>
    </row>
    <row r="90" spans="2:34" s="199" customFormat="1" ht="22.15" customHeight="1">
      <c r="B90" s="96"/>
      <c r="C90" s="525" t="s">
        <v>169</v>
      </c>
      <c r="D90" s="526"/>
      <c r="E90" s="321" t="s">
        <v>50</v>
      </c>
      <c r="F90" s="322">
        <v>102</v>
      </c>
      <c r="G90" s="322"/>
      <c r="H90" s="97"/>
      <c r="I90" s="322"/>
      <c r="J90" s="97"/>
      <c r="K90" s="187"/>
      <c r="L90" s="215"/>
      <c r="M90" s="347" t="s">
        <v>192</v>
      </c>
      <c r="AE90" s="347" t="s">
        <v>160</v>
      </c>
      <c r="AF90" s="347" t="s">
        <v>192</v>
      </c>
    </row>
    <row r="91" spans="2:34" s="199" customFormat="1" ht="22.15" customHeight="1">
      <c r="B91" s="96"/>
      <c r="C91" s="535" t="s">
        <v>105</v>
      </c>
      <c r="D91" s="536"/>
      <c r="E91" s="214" t="s">
        <v>50</v>
      </c>
      <c r="F91" s="434">
        <v>41</v>
      </c>
      <c r="G91" s="434"/>
      <c r="H91" s="97"/>
      <c r="I91" s="434"/>
      <c r="J91" s="97"/>
      <c r="K91" s="187"/>
      <c r="L91" s="212"/>
      <c r="M91" s="355"/>
      <c r="AE91" s="361" t="s">
        <v>161</v>
      </c>
      <c r="AF91" s="355"/>
    </row>
    <row r="92" spans="2:34" s="199" customFormat="1" ht="22.15" customHeight="1">
      <c r="B92" s="96"/>
      <c r="C92" s="535" t="s">
        <v>175</v>
      </c>
      <c r="D92" s="536"/>
      <c r="E92" s="214" t="s">
        <v>79</v>
      </c>
      <c r="F92" s="434">
        <v>23</v>
      </c>
      <c r="G92" s="434"/>
      <c r="H92" s="97"/>
      <c r="I92" s="434"/>
      <c r="J92" s="97"/>
      <c r="K92" s="187"/>
      <c r="L92" s="212"/>
      <c r="M92" s="355"/>
      <c r="AE92" s="361" t="s">
        <v>161</v>
      </c>
      <c r="AF92" s="355"/>
    </row>
    <row r="93" spans="2:34" s="199" customFormat="1" ht="22.15" customHeight="1">
      <c r="B93" s="96"/>
      <c r="C93" s="577" t="s">
        <v>55</v>
      </c>
      <c r="D93" s="578"/>
      <c r="E93" s="321"/>
      <c r="F93" s="322"/>
      <c r="G93" s="322"/>
      <c r="H93" s="97"/>
      <c r="I93" s="322"/>
      <c r="J93" s="97"/>
      <c r="K93" s="187"/>
      <c r="L93" s="212"/>
      <c r="M93" s="356"/>
      <c r="AE93" s="212"/>
      <c r="AF93" s="356"/>
    </row>
    <row r="94" spans="2:34" s="199" customFormat="1" ht="22.15" customHeight="1">
      <c r="B94" s="96"/>
      <c r="C94" s="525" t="s">
        <v>149</v>
      </c>
      <c r="D94" s="526"/>
      <c r="E94" s="321" t="s">
        <v>50</v>
      </c>
      <c r="F94" s="322">
        <f>F95+F96</f>
        <v>55</v>
      </c>
      <c r="G94" s="322"/>
      <c r="H94" s="97"/>
      <c r="I94" s="322"/>
      <c r="J94" s="97"/>
      <c r="K94" s="187"/>
      <c r="L94" s="215"/>
      <c r="M94" s="354" t="s">
        <v>167</v>
      </c>
      <c r="AE94" s="215"/>
      <c r="AF94" s="354" t="s">
        <v>167</v>
      </c>
    </row>
    <row r="95" spans="2:34" s="199" customFormat="1" ht="22.15" customHeight="1">
      <c r="B95" s="96"/>
      <c r="C95" s="525" t="s">
        <v>168</v>
      </c>
      <c r="D95" s="526"/>
      <c r="E95" s="321" t="s">
        <v>50</v>
      </c>
      <c r="F95" s="322">
        <v>39</v>
      </c>
      <c r="G95" s="322"/>
      <c r="H95" s="97"/>
      <c r="I95" s="322"/>
      <c r="J95" s="97"/>
      <c r="K95" s="187"/>
      <c r="L95" s="215"/>
      <c r="M95" s="347" t="s">
        <v>192</v>
      </c>
      <c r="AE95" s="347" t="s">
        <v>160</v>
      </c>
      <c r="AF95" s="347" t="s">
        <v>192</v>
      </c>
    </row>
    <row r="96" spans="2:34" s="199" customFormat="1" ht="22.15" customHeight="1">
      <c r="B96" s="96"/>
      <c r="C96" s="525" t="s">
        <v>169</v>
      </c>
      <c r="D96" s="526"/>
      <c r="E96" s="321" t="s">
        <v>50</v>
      </c>
      <c r="F96" s="322">
        <v>16</v>
      </c>
      <c r="G96" s="322"/>
      <c r="H96" s="97"/>
      <c r="I96" s="322"/>
      <c r="J96" s="97"/>
      <c r="K96" s="187"/>
      <c r="L96" s="215"/>
      <c r="M96" s="347" t="s">
        <v>192</v>
      </c>
      <c r="AE96" s="347" t="s">
        <v>160</v>
      </c>
      <c r="AF96" s="347" t="s">
        <v>192</v>
      </c>
    </row>
    <row r="97" spans="2:33" s="199" customFormat="1" ht="22.15" customHeight="1">
      <c r="B97" s="96"/>
      <c r="C97" s="525" t="s">
        <v>110</v>
      </c>
      <c r="D97" s="526"/>
      <c r="E97" s="321" t="s">
        <v>52</v>
      </c>
      <c r="F97" s="322">
        <v>1</v>
      </c>
      <c r="G97" s="322"/>
      <c r="H97" s="97"/>
      <c r="I97" s="322"/>
      <c r="J97" s="97"/>
      <c r="K97" s="187"/>
      <c r="L97" s="212"/>
      <c r="M97" s="233"/>
      <c r="N97" s="325"/>
      <c r="AE97" s="362" t="s">
        <v>161</v>
      </c>
      <c r="AF97" s="233"/>
      <c r="AG97" s="325"/>
    </row>
    <row r="98" spans="2:33" s="199" customFormat="1" ht="22.15" customHeight="1">
      <c r="B98" s="96"/>
      <c r="C98" s="577" t="s">
        <v>56</v>
      </c>
      <c r="D98" s="578"/>
      <c r="E98" s="321"/>
      <c r="F98" s="322"/>
      <c r="G98" s="322"/>
      <c r="H98" s="97"/>
      <c r="I98" s="322"/>
      <c r="J98" s="97"/>
      <c r="K98" s="187"/>
      <c r="L98" s="212"/>
      <c r="M98" s="356"/>
      <c r="AE98" s="212"/>
      <c r="AF98" s="356"/>
    </row>
    <row r="99" spans="2:33" s="199" customFormat="1" ht="22.15" customHeight="1">
      <c r="B99" s="96"/>
      <c r="C99" s="525" t="s">
        <v>149</v>
      </c>
      <c r="D99" s="526"/>
      <c r="E99" s="321" t="s">
        <v>50</v>
      </c>
      <c r="F99" s="322">
        <f>F100+F101</f>
        <v>56</v>
      </c>
      <c r="G99" s="322"/>
      <c r="H99" s="97"/>
      <c r="I99" s="322"/>
      <c r="J99" s="97"/>
      <c r="K99" s="187"/>
      <c r="L99" s="215"/>
      <c r="M99" s="354" t="s">
        <v>167</v>
      </c>
      <c r="AE99" s="215"/>
      <c r="AF99" s="354" t="s">
        <v>167</v>
      </c>
    </row>
    <row r="100" spans="2:33" s="199" customFormat="1" ht="22.15" customHeight="1">
      <c r="B100" s="96"/>
      <c r="C100" s="525" t="s">
        <v>168</v>
      </c>
      <c r="D100" s="526"/>
      <c r="E100" s="321" t="s">
        <v>50</v>
      </c>
      <c r="F100" s="322">
        <v>40</v>
      </c>
      <c r="G100" s="322"/>
      <c r="H100" s="97"/>
      <c r="I100" s="322"/>
      <c r="J100" s="97"/>
      <c r="K100" s="187"/>
      <c r="L100" s="215"/>
      <c r="M100" s="347" t="s">
        <v>192</v>
      </c>
      <c r="AE100" s="347" t="s">
        <v>160</v>
      </c>
      <c r="AF100" s="347" t="s">
        <v>192</v>
      </c>
    </row>
    <row r="101" spans="2:33" s="199" customFormat="1" ht="22.15" customHeight="1">
      <c r="B101" s="96"/>
      <c r="C101" s="525" t="s">
        <v>169</v>
      </c>
      <c r="D101" s="526"/>
      <c r="E101" s="321" t="s">
        <v>50</v>
      </c>
      <c r="F101" s="322">
        <v>16</v>
      </c>
      <c r="G101" s="322"/>
      <c r="H101" s="97"/>
      <c r="I101" s="322"/>
      <c r="J101" s="97"/>
      <c r="K101" s="187"/>
      <c r="L101" s="215"/>
      <c r="M101" s="347" t="s">
        <v>192</v>
      </c>
      <c r="AE101" s="347" t="s">
        <v>160</v>
      </c>
      <c r="AF101" s="347" t="s">
        <v>192</v>
      </c>
    </row>
    <row r="102" spans="2:33" s="199" customFormat="1" ht="22.15" customHeight="1">
      <c r="B102" s="96"/>
      <c r="C102" s="525" t="s">
        <v>110</v>
      </c>
      <c r="D102" s="526"/>
      <c r="E102" s="321" t="s">
        <v>52</v>
      </c>
      <c r="F102" s="322">
        <v>1</v>
      </c>
      <c r="G102" s="322"/>
      <c r="H102" s="97"/>
      <c r="I102" s="322"/>
      <c r="J102" s="97"/>
      <c r="K102" s="187"/>
      <c r="L102" s="212"/>
      <c r="M102" s="347"/>
      <c r="N102" s="325"/>
      <c r="AE102" s="362" t="s">
        <v>161</v>
      </c>
      <c r="AF102" s="347"/>
      <c r="AG102" s="325"/>
    </row>
    <row r="103" spans="2:33" s="199" customFormat="1" ht="22.15" customHeight="1">
      <c r="B103" s="96"/>
      <c r="C103" s="577" t="s">
        <v>57</v>
      </c>
      <c r="D103" s="578"/>
      <c r="E103" s="321"/>
      <c r="F103" s="322"/>
      <c r="G103" s="322"/>
      <c r="H103" s="97"/>
      <c r="I103" s="322"/>
      <c r="J103" s="97"/>
      <c r="K103" s="187"/>
      <c r="L103" s="212"/>
      <c r="M103" s="357"/>
      <c r="AE103" s="212"/>
      <c r="AF103" s="357"/>
    </row>
    <row r="104" spans="2:33" s="199" customFormat="1" ht="22.15" customHeight="1">
      <c r="B104" s="96"/>
      <c r="C104" s="525" t="s">
        <v>137</v>
      </c>
      <c r="D104" s="526"/>
      <c r="E104" s="321" t="s">
        <v>52</v>
      </c>
      <c r="F104" s="322">
        <v>5</v>
      </c>
      <c r="G104" s="322"/>
      <c r="H104" s="97"/>
      <c r="I104" s="322"/>
      <c r="J104" s="97"/>
      <c r="K104" s="187"/>
      <c r="L104" s="215"/>
      <c r="M104" s="354"/>
      <c r="AE104" s="215" t="s">
        <v>163</v>
      </c>
      <c r="AF104" s="354"/>
    </row>
    <row r="105" spans="2:33" s="199" customFormat="1" ht="22.15" customHeight="1">
      <c r="B105" s="96"/>
      <c r="C105" s="525" t="s">
        <v>141</v>
      </c>
      <c r="D105" s="526"/>
      <c r="E105" s="321" t="s">
        <v>50</v>
      </c>
      <c r="F105" s="322">
        <v>14.34</v>
      </c>
      <c r="G105" s="322"/>
      <c r="H105" s="97"/>
      <c r="I105" s="322"/>
      <c r="J105" s="97"/>
      <c r="K105" s="187"/>
      <c r="L105" s="215"/>
      <c r="M105" s="354"/>
      <c r="AE105" s="215" t="s">
        <v>163</v>
      </c>
      <c r="AF105" s="354"/>
    </row>
    <row r="106" spans="2:33" s="199" customFormat="1" ht="22.15" customHeight="1">
      <c r="B106" s="96"/>
      <c r="C106" s="525" t="s">
        <v>181</v>
      </c>
      <c r="D106" s="526"/>
      <c r="E106" s="321" t="s">
        <v>52</v>
      </c>
      <c r="F106" s="322">
        <v>2</v>
      </c>
      <c r="G106" s="322"/>
      <c r="H106" s="97"/>
      <c r="I106" s="322"/>
      <c r="J106" s="97"/>
      <c r="K106" s="187"/>
      <c r="L106" s="212"/>
      <c r="M106" s="354" t="s">
        <v>182</v>
      </c>
      <c r="N106" s="324">
        <v>1.8</v>
      </c>
      <c r="AE106" s="361" t="s">
        <v>161</v>
      </c>
      <c r="AF106" s="354" t="s">
        <v>182</v>
      </c>
      <c r="AG106" s="324">
        <v>1.8</v>
      </c>
    </row>
    <row r="107" spans="2:33" s="199" customFormat="1" ht="22.15" customHeight="1">
      <c r="B107" s="96"/>
      <c r="C107" s="525" t="s">
        <v>184</v>
      </c>
      <c r="D107" s="526"/>
      <c r="E107" s="321" t="s">
        <v>52</v>
      </c>
      <c r="F107" s="322">
        <v>3</v>
      </c>
      <c r="G107" s="322"/>
      <c r="H107" s="97"/>
      <c r="I107" s="322"/>
      <c r="J107" s="97"/>
      <c r="K107" s="187"/>
      <c r="L107" s="212"/>
      <c r="M107" s="354" t="s">
        <v>183</v>
      </c>
      <c r="N107" s="324">
        <v>4.2</v>
      </c>
      <c r="AE107" s="361" t="s">
        <v>161</v>
      </c>
      <c r="AF107" s="354" t="s">
        <v>183</v>
      </c>
      <c r="AG107" s="324">
        <v>4.2</v>
      </c>
    </row>
    <row r="108" spans="2:33" s="199" customFormat="1" ht="22.15" customHeight="1">
      <c r="B108" s="96"/>
      <c r="C108" s="525" t="s">
        <v>142</v>
      </c>
      <c r="D108" s="526"/>
      <c r="E108" s="321" t="s">
        <v>50</v>
      </c>
      <c r="F108" s="322">
        <f>F109</f>
        <v>26</v>
      </c>
      <c r="G108" s="322"/>
      <c r="H108" s="97"/>
      <c r="I108" s="322"/>
      <c r="J108" s="97"/>
      <c r="K108" s="187"/>
      <c r="L108" s="215"/>
      <c r="M108" s="354" t="s">
        <v>167</v>
      </c>
      <c r="AE108" s="215"/>
      <c r="AF108" s="354" t="s">
        <v>167</v>
      </c>
    </row>
    <row r="109" spans="2:33" s="199" customFormat="1" ht="22.15" customHeight="1">
      <c r="B109" s="96"/>
      <c r="C109" s="525" t="s">
        <v>168</v>
      </c>
      <c r="D109" s="526"/>
      <c r="E109" s="321" t="s">
        <v>50</v>
      </c>
      <c r="F109" s="322">
        <v>26</v>
      </c>
      <c r="G109" s="322"/>
      <c r="H109" s="97"/>
      <c r="I109" s="322"/>
      <c r="J109" s="97"/>
      <c r="K109" s="187"/>
      <c r="L109" s="215"/>
      <c r="M109" s="347" t="s">
        <v>192</v>
      </c>
      <c r="AE109" s="347" t="s">
        <v>160</v>
      </c>
      <c r="AF109" s="347" t="s">
        <v>192</v>
      </c>
    </row>
    <row r="110" spans="2:33" s="199" customFormat="1" ht="22.15" customHeight="1">
      <c r="B110" s="96"/>
      <c r="C110" s="525" t="s">
        <v>109</v>
      </c>
      <c r="D110" s="526"/>
      <c r="E110" s="321" t="s">
        <v>50</v>
      </c>
      <c r="F110" s="322">
        <v>14</v>
      </c>
      <c r="G110" s="322"/>
      <c r="H110" s="97"/>
      <c r="I110" s="322"/>
      <c r="J110" s="97"/>
      <c r="K110" s="187"/>
      <c r="L110" s="212"/>
      <c r="M110" s="354" t="s">
        <v>144</v>
      </c>
      <c r="AE110" s="361" t="s">
        <v>161</v>
      </c>
      <c r="AF110" s="354" t="s">
        <v>144</v>
      </c>
    </row>
    <row r="111" spans="2:33" s="199" customFormat="1" ht="22.15" customHeight="1">
      <c r="B111" s="218"/>
      <c r="C111" s="525" t="s">
        <v>169</v>
      </c>
      <c r="D111" s="526"/>
      <c r="E111" s="326" t="s">
        <v>50</v>
      </c>
      <c r="F111" s="327">
        <v>14</v>
      </c>
      <c r="G111" s="327"/>
      <c r="H111" s="219"/>
      <c r="I111" s="327"/>
      <c r="J111" s="219"/>
      <c r="K111" s="246"/>
      <c r="L111" s="215"/>
      <c r="M111" s="347" t="s">
        <v>192</v>
      </c>
      <c r="AE111" s="347" t="s">
        <v>160</v>
      </c>
      <c r="AF111" s="347" t="s">
        <v>192</v>
      </c>
    </row>
    <row r="112" spans="2:33" s="199" customFormat="1" ht="22.15" customHeight="1">
      <c r="B112" s="227"/>
      <c r="C112" s="522" t="s">
        <v>19</v>
      </c>
      <c r="D112" s="522"/>
      <c r="E112" s="228"/>
      <c r="F112" s="229"/>
      <c r="G112" s="230"/>
      <c r="H112" s="230"/>
      <c r="I112" s="230"/>
      <c r="J112" s="230"/>
      <c r="K112" s="230"/>
      <c r="L112" s="411"/>
      <c r="M112" s="352"/>
      <c r="AE112" s="249"/>
      <c r="AF112" s="352"/>
    </row>
    <row r="113" spans="2:35" s="199" customFormat="1" ht="22.15" customHeight="1">
      <c r="B113" s="221"/>
      <c r="C113" s="523" t="s">
        <v>121</v>
      </c>
      <c r="D113" s="524"/>
      <c r="E113" s="222"/>
      <c r="F113" s="223"/>
      <c r="G113" s="224"/>
      <c r="H113" s="225"/>
      <c r="I113" s="225"/>
      <c r="J113" s="225"/>
      <c r="K113" s="226"/>
      <c r="L113" s="412"/>
      <c r="M113" s="248"/>
      <c r="AE113" s="248"/>
      <c r="AF113" s="248"/>
    </row>
    <row r="114" spans="2:35" s="199" customFormat="1" ht="22.15" customHeight="1">
      <c r="B114" s="96"/>
      <c r="C114" s="511" t="s">
        <v>58</v>
      </c>
      <c r="D114" s="512"/>
      <c r="E114" s="321"/>
      <c r="F114" s="322"/>
      <c r="G114" s="188"/>
      <c r="H114" s="97"/>
      <c r="I114" s="188"/>
      <c r="J114" s="97"/>
      <c r="K114" s="187"/>
      <c r="L114" s="212"/>
      <c r="M114" s="71"/>
      <c r="AE114" s="71"/>
      <c r="AF114" s="71"/>
    </row>
    <row r="115" spans="2:35" s="199" customFormat="1" ht="22.15" customHeight="1">
      <c r="B115" s="96"/>
      <c r="C115" s="525" t="s">
        <v>139</v>
      </c>
      <c r="D115" s="526"/>
      <c r="E115" s="321" t="s">
        <v>52</v>
      </c>
      <c r="F115" s="322">
        <v>2</v>
      </c>
      <c r="G115" s="322"/>
      <c r="H115" s="97"/>
      <c r="I115" s="322"/>
      <c r="J115" s="97"/>
      <c r="K115" s="187"/>
      <c r="L115" s="215"/>
      <c r="M115" s="215"/>
      <c r="AE115" s="347" t="s">
        <v>163</v>
      </c>
      <c r="AF115" s="215"/>
    </row>
    <row r="116" spans="2:35" s="199" customFormat="1" ht="22.15" customHeight="1">
      <c r="B116" s="96"/>
      <c r="C116" s="525" t="s">
        <v>145</v>
      </c>
      <c r="D116" s="526"/>
      <c r="E116" s="321" t="s">
        <v>50</v>
      </c>
      <c r="F116" s="322">
        <f>1.552*2</f>
        <v>3.1040000000000001</v>
      </c>
      <c r="G116" s="322"/>
      <c r="H116" s="97"/>
      <c r="I116" s="322"/>
      <c r="J116" s="97"/>
      <c r="K116" s="187"/>
      <c r="L116" s="215"/>
      <c r="M116" s="215"/>
      <c r="AE116" s="347" t="s">
        <v>163</v>
      </c>
      <c r="AF116" s="215"/>
    </row>
    <row r="117" spans="2:35" s="199" customFormat="1" ht="22.15" customHeight="1">
      <c r="B117" s="96"/>
      <c r="C117" s="525" t="s">
        <v>146</v>
      </c>
      <c r="D117" s="526"/>
      <c r="E117" s="321" t="s">
        <v>50</v>
      </c>
      <c r="F117" s="322">
        <f>2.243*2</f>
        <v>4.4859999999999998</v>
      </c>
      <c r="G117" s="322"/>
      <c r="H117" s="97"/>
      <c r="I117" s="322"/>
      <c r="J117" s="97"/>
      <c r="K117" s="187"/>
      <c r="L117" s="215"/>
      <c r="M117" s="215"/>
      <c r="AE117" s="215"/>
      <c r="AF117" s="215"/>
    </row>
    <row r="118" spans="2:35" s="199" customFormat="1" ht="22.15" customHeight="1">
      <c r="B118" s="96"/>
      <c r="C118" s="525" t="s">
        <v>178</v>
      </c>
      <c r="D118" s="526"/>
      <c r="E118" s="321" t="s">
        <v>52</v>
      </c>
      <c r="F118" s="322">
        <v>2</v>
      </c>
      <c r="G118" s="322"/>
      <c r="H118" s="97"/>
      <c r="I118" s="322"/>
      <c r="J118" s="97"/>
      <c r="K118" s="187"/>
      <c r="L118" s="212"/>
      <c r="M118" s="215"/>
      <c r="AE118" s="361" t="s">
        <v>161</v>
      </c>
      <c r="AF118" s="215"/>
    </row>
    <row r="119" spans="2:35" s="199" customFormat="1" ht="22.15" customHeight="1">
      <c r="B119" s="96"/>
      <c r="C119" s="525" t="s">
        <v>177</v>
      </c>
      <c r="D119" s="526"/>
      <c r="E119" s="321" t="s">
        <v>112</v>
      </c>
      <c r="F119" s="322">
        <f>(F116+F117)*10.7639</f>
        <v>81.698000999999991</v>
      </c>
      <c r="G119" s="322"/>
      <c r="H119" s="97"/>
      <c r="I119" s="322"/>
      <c r="J119" s="97"/>
      <c r="K119" s="187"/>
      <c r="L119" s="215"/>
      <c r="M119" s="347" t="s">
        <v>193</v>
      </c>
      <c r="AE119" s="347" t="s">
        <v>165</v>
      </c>
      <c r="AF119" s="347" t="s">
        <v>193</v>
      </c>
    </row>
    <row r="120" spans="2:35" s="199" customFormat="1" ht="22.15" customHeight="1">
      <c r="B120" s="96"/>
      <c r="C120" s="525" t="s">
        <v>149</v>
      </c>
      <c r="D120" s="526"/>
      <c r="E120" s="321" t="s">
        <v>50</v>
      </c>
      <c r="F120" s="322">
        <f>F121+F122</f>
        <v>169</v>
      </c>
      <c r="G120" s="322"/>
      <c r="H120" s="97"/>
      <c r="I120" s="322"/>
      <c r="J120" s="97"/>
      <c r="K120" s="187"/>
      <c r="L120" s="215"/>
      <c r="M120" s="354" t="s">
        <v>167</v>
      </c>
      <c r="AE120" s="215"/>
      <c r="AF120" s="354" t="s">
        <v>167</v>
      </c>
    </row>
    <row r="121" spans="2:35" s="199" customFormat="1" ht="22.15" customHeight="1">
      <c r="B121" s="96"/>
      <c r="C121" s="525" t="s">
        <v>168</v>
      </c>
      <c r="D121" s="526"/>
      <c r="E121" s="321" t="s">
        <v>50</v>
      </c>
      <c r="F121" s="322">
        <v>77</v>
      </c>
      <c r="G121" s="322"/>
      <c r="H121" s="97"/>
      <c r="I121" s="322"/>
      <c r="J121" s="97"/>
      <c r="K121" s="187"/>
      <c r="L121" s="215"/>
      <c r="M121" s="347" t="s">
        <v>192</v>
      </c>
      <c r="N121" s="199" t="s">
        <v>75</v>
      </c>
      <c r="P121" s="199" t="s">
        <v>76</v>
      </c>
      <c r="AE121" s="347" t="s">
        <v>160</v>
      </c>
      <c r="AF121" s="347" t="s">
        <v>192</v>
      </c>
      <c r="AG121" s="199" t="s">
        <v>75</v>
      </c>
      <c r="AI121" s="199" t="s">
        <v>76</v>
      </c>
    </row>
    <row r="122" spans="2:35" s="199" customFormat="1" ht="22.15" customHeight="1">
      <c r="B122" s="96"/>
      <c r="C122" s="525" t="s">
        <v>169</v>
      </c>
      <c r="D122" s="526"/>
      <c r="E122" s="321" t="s">
        <v>50</v>
      </c>
      <c r="F122" s="322">
        <v>92</v>
      </c>
      <c r="G122" s="322"/>
      <c r="H122" s="97"/>
      <c r="I122" s="322"/>
      <c r="J122" s="97"/>
      <c r="K122" s="187"/>
      <c r="L122" s="215"/>
      <c r="M122" s="347" t="s">
        <v>192</v>
      </c>
      <c r="N122" s="199" t="s">
        <v>77</v>
      </c>
      <c r="P122" s="199" t="s">
        <v>78</v>
      </c>
      <c r="AE122" s="347" t="s">
        <v>160</v>
      </c>
      <c r="AF122" s="347" t="s">
        <v>192</v>
      </c>
      <c r="AG122" s="199" t="s">
        <v>77</v>
      </c>
      <c r="AI122" s="199" t="s">
        <v>78</v>
      </c>
    </row>
    <row r="123" spans="2:35" s="199" customFormat="1" ht="22.15" customHeight="1">
      <c r="B123" s="96"/>
      <c r="C123" s="535" t="s">
        <v>104</v>
      </c>
      <c r="D123" s="536"/>
      <c r="E123" s="214" t="s">
        <v>50</v>
      </c>
      <c r="F123" s="434">
        <v>66</v>
      </c>
      <c r="G123" s="434"/>
      <c r="H123" s="97"/>
      <c r="I123" s="434"/>
      <c r="J123" s="97"/>
      <c r="K123" s="187"/>
      <c r="L123" s="212"/>
      <c r="M123" s="198"/>
      <c r="AE123" s="361" t="s">
        <v>161</v>
      </c>
      <c r="AF123" s="198"/>
    </row>
    <row r="124" spans="2:35" s="199" customFormat="1" ht="22.15" customHeight="1">
      <c r="B124" s="96"/>
      <c r="C124" s="535" t="s">
        <v>175</v>
      </c>
      <c r="D124" s="536"/>
      <c r="E124" s="214" t="s">
        <v>79</v>
      </c>
      <c r="F124" s="434">
        <v>31</v>
      </c>
      <c r="G124" s="434"/>
      <c r="H124" s="97"/>
      <c r="I124" s="434"/>
      <c r="J124" s="97"/>
      <c r="K124" s="187"/>
      <c r="L124" s="212"/>
      <c r="M124" s="323"/>
      <c r="AE124" s="361" t="s">
        <v>161</v>
      </c>
      <c r="AF124" s="323"/>
    </row>
    <row r="125" spans="2:35" s="199" customFormat="1" ht="22.15" customHeight="1">
      <c r="B125" s="96"/>
      <c r="C125" s="577" t="s">
        <v>59</v>
      </c>
      <c r="D125" s="578"/>
      <c r="E125" s="321"/>
      <c r="F125" s="322"/>
      <c r="G125" s="322"/>
      <c r="H125" s="97"/>
      <c r="I125" s="322"/>
      <c r="J125" s="97"/>
      <c r="K125" s="187"/>
      <c r="L125" s="212"/>
      <c r="M125" s="212"/>
      <c r="AE125" s="212"/>
      <c r="AF125" s="212"/>
    </row>
    <row r="126" spans="2:35" s="199" customFormat="1" ht="22.15" customHeight="1">
      <c r="B126" s="96"/>
      <c r="C126" s="525" t="s">
        <v>139</v>
      </c>
      <c r="D126" s="526"/>
      <c r="E126" s="321" t="s">
        <v>52</v>
      </c>
      <c r="F126" s="322">
        <v>1</v>
      </c>
      <c r="G126" s="322"/>
      <c r="H126" s="97"/>
      <c r="I126" s="322"/>
      <c r="J126" s="97"/>
      <c r="K126" s="187"/>
      <c r="L126" s="215"/>
      <c r="M126" s="215"/>
      <c r="AE126" s="215" t="s">
        <v>163</v>
      </c>
      <c r="AF126" s="215"/>
    </row>
    <row r="127" spans="2:35" s="199" customFormat="1" ht="22.15" customHeight="1">
      <c r="B127" s="96"/>
      <c r="C127" s="525" t="s">
        <v>145</v>
      </c>
      <c r="D127" s="526"/>
      <c r="E127" s="321" t="s">
        <v>50</v>
      </c>
      <c r="F127" s="322">
        <v>1.552</v>
      </c>
      <c r="G127" s="322"/>
      <c r="H127" s="97"/>
      <c r="I127" s="322"/>
      <c r="J127" s="97"/>
      <c r="K127" s="187"/>
      <c r="L127" s="215"/>
      <c r="M127" s="215"/>
      <c r="AE127" s="215" t="s">
        <v>163</v>
      </c>
      <c r="AF127" s="215"/>
    </row>
    <row r="128" spans="2:35" s="199" customFormat="1" ht="22.15" customHeight="1">
      <c r="B128" s="96"/>
      <c r="C128" s="525" t="s">
        <v>146</v>
      </c>
      <c r="D128" s="526"/>
      <c r="E128" s="321" t="s">
        <v>50</v>
      </c>
      <c r="F128" s="322">
        <f>2.243*2</f>
        <v>4.4859999999999998</v>
      </c>
      <c r="G128" s="322"/>
      <c r="H128" s="97"/>
      <c r="I128" s="322"/>
      <c r="J128" s="97"/>
      <c r="K128" s="187"/>
      <c r="L128" s="215"/>
      <c r="M128" s="215"/>
      <c r="AE128" s="215"/>
      <c r="AF128" s="215"/>
    </row>
    <row r="129" spans="2:35" s="199" customFormat="1" ht="22.15" customHeight="1">
      <c r="B129" s="96"/>
      <c r="C129" s="525" t="s">
        <v>178</v>
      </c>
      <c r="D129" s="526"/>
      <c r="E129" s="321" t="s">
        <v>52</v>
      </c>
      <c r="F129" s="322">
        <v>1</v>
      </c>
      <c r="G129" s="322"/>
      <c r="H129" s="97"/>
      <c r="I129" s="322"/>
      <c r="J129" s="97"/>
      <c r="K129" s="187"/>
      <c r="L129" s="212"/>
      <c r="M129" s="215"/>
      <c r="AE129" s="361" t="s">
        <v>161</v>
      </c>
      <c r="AF129" s="215"/>
    </row>
    <row r="130" spans="2:35" s="199" customFormat="1" ht="22.15" customHeight="1">
      <c r="B130" s="96"/>
      <c r="C130" s="525" t="s">
        <v>177</v>
      </c>
      <c r="D130" s="526"/>
      <c r="E130" s="321" t="s">
        <v>112</v>
      </c>
      <c r="F130" s="322">
        <f>(F127+F128)*10.7639</f>
        <v>64.992428200000006</v>
      </c>
      <c r="G130" s="322"/>
      <c r="H130" s="97"/>
      <c r="I130" s="322"/>
      <c r="J130" s="97"/>
      <c r="K130" s="187"/>
      <c r="L130" s="215"/>
      <c r="M130" s="347" t="s">
        <v>193</v>
      </c>
      <c r="AE130" s="347" t="s">
        <v>165</v>
      </c>
      <c r="AF130" s="347" t="s">
        <v>193</v>
      </c>
    </row>
    <row r="131" spans="2:35" s="199" customFormat="1" ht="22.15" customHeight="1">
      <c r="B131" s="96"/>
      <c r="C131" s="525" t="s">
        <v>149</v>
      </c>
      <c r="D131" s="526"/>
      <c r="E131" s="321" t="s">
        <v>50</v>
      </c>
      <c r="F131" s="322">
        <f>F132+F133</f>
        <v>176</v>
      </c>
      <c r="G131" s="322"/>
      <c r="H131" s="97"/>
      <c r="I131" s="322"/>
      <c r="J131" s="97"/>
      <c r="K131" s="187"/>
      <c r="L131" s="215"/>
      <c r="M131" s="354" t="s">
        <v>167</v>
      </c>
      <c r="AE131" s="215"/>
      <c r="AF131" s="354" t="s">
        <v>167</v>
      </c>
    </row>
    <row r="132" spans="2:35" s="199" customFormat="1" ht="22.15" customHeight="1">
      <c r="B132" s="96"/>
      <c r="C132" s="525" t="s">
        <v>168</v>
      </c>
      <c r="D132" s="526"/>
      <c r="E132" s="321" t="s">
        <v>50</v>
      </c>
      <c r="F132" s="322">
        <v>84</v>
      </c>
      <c r="G132" s="322"/>
      <c r="H132" s="97"/>
      <c r="I132" s="322"/>
      <c r="J132" s="97"/>
      <c r="K132" s="187"/>
      <c r="L132" s="215"/>
      <c r="M132" s="347" t="s">
        <v>192</v>
      </c>
      <c r="N132" s="199" t="s">
        <v>75</v>
      </c>
      <c r="P132" s="199" t="s">
        <v>76</v>
      </c>
      <c r="AE132" s="347" t="s">
        <v>160</v>
      </c>
      <c r="AF132" s="347" t="s">
        <v>192</v>
      </c>
      <c r="AG132" s="199" t="s">
        <v>75</v>
      </c>
      <c r="AI132" s="199" t="s">
        <v>76</v>
      </c>
    </row>
    <row r="133" spans="2:35" s="199" customFormat="1" ht="22.15" customHeight="1">
      <c r="B133" s="96"/>
      <c r="C133" s="525" t="s">
        <v>169</v>
      </c>
      <c r="D133" s="526"/>
      <c r="E133" s="321" t="s">
        <v>50</v>
      </c>
      <c r="F133" s="322">
        <v>92</v>
      </c>
      <c r="G133" s="322"/>
      <c r="H133" s="97"/>
      <c r="I133" s="322"/>
      <c r="J133" s="97"/>
      <c r="K133" s="187"/>
      <c r="L133" s="215"/>
      <c r="M133" s="347" t="s">
        <v>192</v>
      </c>
      <c r="N133" s="199" t="s">
        <v>77</v>
      </c>
      <c r="P133" s="199" t="s">
        <v>78</v>
      </c>
      <c r="AE133" s="347" t="s">
        <v>160</v>
      </c>
      <c r="AF133" s="347" t="s">
        <v>192</v>
      </c>
      <c r="AG133" s="199" t="s">
        <v>77</v>
      </c>
      <c r="AI133" s="199" t="s">
        <v>78</v>
      </c>
    </row>
    <row r="134" spans="2:35" s="199" customFormat="1" ht="22.15" customHeight="1">
      <c r="B134" s="96"/>
      <c r="C134" s="535" t="s">
        <v>104</v>
      </c>
      <c r="D134" s="536"/>
      <c r="E134" s="214" t="s">
        <v>50</v>
      </c>
      <c r="F134" s="434">
        <v>66</v>
      </c>
      <c r="G134" s="434"/>
      <c r="H134" s="97"/>
      <c r="I134" s="434"/>
      <c r="J134" s="97"/>
      <c r="K134" s="187"/>
      <c r="L134" s="212"/>
      <c r="M134" s="198"/>
      <c r="AE134" s="361" t="s">
        <v>161</v>
      </c>
      <c r="AF134" s="198"/>
    </row>
    <row r="135" spans="2:35" s="199" customFormat="1" ht="22.15" customHeight="1">
      <c r="B135" s="96"/>
      <c r="C135" s="535" t="s">
        <v>175</v>
      </c>
      <c r="D135" s="536"/>
      <c r="E135" s="214" t="s">
        <v>79</v>
      </c>
      <c r="F135" s="434">
        <v>33</v>
      </c>
      <c r="G135" s="434"/>
      <c r="H135" s="97"/>
      <c r="I135" s="434"/>
      <c r="J135" s="97"/>
      <c r="K135" s="187"/>
      <c r="L135" s="212"/>
      <c r="M135" s="323"/>
      <c r="AE135" s="361" t="s">
        <v>161</v>
      </c>
      <c r="AF135" s="323"/>
    </row>
    <row r="136" spans="2:35" s="199" customFormat="1" ht="22.15" customHeight="1">
      <c r="B136" s="96"/>
      <c r="C136" s="511" t="s">
        <v>60</v>
      </c>
      <c r="D136" s="512"/>
      <c r="E136" s="321"/>
      <c r="F136" s="322"/>
      <c r="G136" s="188"/>
      <c r="H136" s="97"/>
      <c r="I136" s="188"/>
      <c r="J136" s="97"/>
      <c r="K136" s="187"/>
      <c r="L136" s="212"/>
      <c r="M136" s="71"/>
      <c r="AE136" s="71"/>
      <c r="AF136" s="71"/>
    </row>
    <row r="137" spans="2:35" s="199" customFormat="1" ht="22.15" customHeight="1">
      <c r="B137" s="96"/>
      <c r="C137" s="525" t="s">
        <v>137</v>
      </c>
      <c r="D137" s="526"/>
      <c r="E137" s="321" t="s">
        <v>52</v>
      </c>
      <c r="F137" s="322">
        <v>4</v>
      </c>
      <c r="G137" s="322"/>
      <c r="H137" s="97"/>
      <c r="I137" s="322"/>
      <c r="J137" s="97"/>
      <c r="K137" s="187"/>
      <c r="L137" s="215"/>
      <c r="M137" s="215"/>
      <c r="AE137" s="215" t="s">
        <v>163</v>
      </c>
      <c r="AF137" s="215"/>
    </row>
    <row r="138" spans="2:35" s="199" customFormat="1" ht="22.15" customHeight="1">
      <c r="B138" s="96"/>
      <c r="C138" s="525" t="s">
        <v>141</v>
      </c>
      <c r="D138" s="526"/>
      <c r="E138" s="321" t="s">
        <v>50</v>
      </c>
      <c r="F138" s="322">
        <v>10.14</v>
      </c>
      <c r="G138" s="322"/>
      <c r="H138" s="97"/>
      <c r="I138" s="322"/>
      <c r="J138" s="97"/>
      <c r="K138" s="187"/>
      <c r="L138" s="215"/>
      <c r="M138" s="215"/>
      <c r="AE138" s="215" t="s">
        <v>163</v>
      </c>
      <c r="AF138" s="215"/>
    </row>
    <row r="139" spans="2:35" s="199" customFormat="1" ht="22.15" customHeight="1">
      <c r="B139" s="96"/>
      <c r="C139" s="525" t="s">
        <v>181</v>
      </c>
      <c r="D139" s="526"/>
      <c r="E139" s="321" t="s">
        <v>52</v>
      </c>
      <c r="F139" s="322">
        <v>1</v>
      </c>
      <c r="G139" s="322"/>
      <c r="H139" s="97"/>
      <c r="I139" s="322"/>
      <c r="J139" s="97"/>
      <c r="K139" s="187"/>
      <c r="L139" s="212"/>
      <c r="M139" s="211" t="s">
        <v>106</v>
      </c>
      <c r="N139" s="199">
        <v>1.8</v>
      </c>
      <c r="AE139" s="361" t="s">
        <v>161</v>
      </c>
      <c r="AF139" s="211" t="s">
        <v>106</v>
      </c>
      <c r="AG139" s="199">
        <v>1.8</v>
      </c>
    </row>
    <row r="140" spans="2:35" s="199" customFormat="1" ht="22.15" customHeight="1">
      <c r="B140" s="96"/>
      <c r="C140" s="525" t="s">
        <v>184</v>
      </c>
      <c r="D140" s="526"/>
      <c r="E140" s="321" t="s">
        <v>52</v>
      </c>
      <c r="F140" s="322">
        <v>3</v>
      </c>
      <c r="G140" s="322"/>
      <c r="H140" s="97"/>
      <c r="I140" s="322"/>
      <c r="J140" s="97"/>
      <c r="K140" s="187"/>
      <c r="L140" s="212"/>
      <c r="M140" s="211" t="s">
        <v>107</v>
      </c>
      <c r="N140" s="324">
        <v>4.2</v>
      </c>
      <c r="AE140" s="361" t="s">
        <v>161</v>
      </c>
      <c r="AF140" s="211" t="s">
        <v>107</v>
      </c>
      <c r="AG140" s="324">
        <v>4.2</v>
      </c>
    </row>
    <row r="141" spans="2:35" s="199" customFormat="1" ht="22.15" customHeight="1">
      <c r="B141" s="96"/>
      <c r="C141" s="525" t="s">
        <v>142</v>
      </c>
      <c r="D141" s="526"/>
      <c r="E141" s="321" t="s">
        <v>50</v>
      </c>
      <c r="F141" s="322">
        <f>F142</f>
        <v>19</v>
      </c>
      <c r="G141" s="322"/>
      <c r="H141" s="97"/>
      <c r="I141" s="322"/>
      <c r="J141" s="97"/>
      <c r="K141" s="187"/>
      <c r="L141" s="215"/>
      <c r="M141" s="354" t="s">
        <v>167</v>
      </c>
      <c r="AE141" s="215"/>
      <c r="AF141" s="354" t="s">
        <v>167</v>
      </c>
    </row>
    <row r="142" spans="2:35" s="199" customFormat="1" ht="22.15" customHeight="1">
      <c r="B142" s="96"/>
      <c r="C142" s="525" t="s">
        <v>168</v>
      </c>
      <c r="D142" s="526"/>
      <c r="E142" s="321" t="s">
        <v>50</v>
      </c>
      <c r="F142" s="322">
        <v>19</v>
      </c>
      <c r="G142" s="322"/>
      <c r="H142" s="97"/>
      <c r="I142" s="322"/>
      <c r="J142" s="97"/>
      <c r="K142" s="187"/>
      <c r="L142" s="215"/>
      <c r="M142" s="347" t="s">
        <v>192</v>
      </c>
      <c r="AE142" s="347" t="s">
        <v>160</v>
      </c>
      <c r="AF142" s="347" t="s">
        <v>192</v>
      </c>
    </row>
    <row r="143" spans="2:35" s="199" customFormat="1" ht="22.15" customHeight="1">
      <c r="B143" s="96"/>
      <c r="C143" s="525" t="s">
        <v>109</v>
      </c>
      <c r="D143" s="526"/>
      <c r="E143" s="321" t="s">
        <v>50</v>
      </c>
      <c r="F143" s="322">
        <v>14</v>
      </c>
      <c r="G143" s="322"/>
      <c r="H143" s="97"/>
      <c r="I143" s="322"/>
      <c r="J143" s="97"/>
      <c r="K143" s="187"/>
      <c r="L143" s="212"/>
      <c r="M143" s="354" t="s">
        <v>144</v>
      </c>
      <c r="AE143" s="361" t="s">
        <v>161</v>
      </c>
      <c r="AF143" s="354" t="s">
        <v>144</v>
      </c>
    </row>
    <row r="144" spans="2:35" s="199" customFormat="1" ht="22.15" customHeight="1">
      <c r="B144" s="218"/>
      <c r="C144" s="525" t="s">
        <v>169</v>
      </c>
      <c r="D144" s="526"/>
      <c r="E144" s="326" t="s">
        <v>50</v>
      </c>
      <c r="F144" s="327">
        <v>14</v>
      </c>
      <c r="G144" s="327"/>
      <c r="H144" s="219"/>
      <c r="I144" s="327"/>
      <c r="J144" s="219"/>
      <c r="K144" s="246"/>
      <c r="L144" s="215"/>
      <c r="M144" s="347" t="s">
        <v>192</v>
      </c>
      <c r="AE144" s="347" t="s">
        <v>160</v>
      </c>
      <c r="AF144" s="347" t="s">
        <v>192</v>
      </c>
    </row>
    <row r="145" spans="2:32" s="199" customFormat="1" ht="22.15" customHeight="1">
      <c r="B145" s="227"/>
      <c r="C145" s="522" t="s">
        <v>19</v>
      </c>
      <c r="D145" s="522"/>
      <c r="E145" s="228"/>
      <c r="F145" s="229"/>
      <c r="G145" s="230"/>
      <c r="H145" s="230"/>
      <c r="I145" s="230"/>
      <c r="J145" s="230"/>
      <c r="K145" s="230"/>
      <c r="L145" s="411"/>
      <c r="M145" s="249"/>
      <c r="AE145" s="249"/>
      <c r="AF145" s="249"/>
    </row>
    <row r="146" spans="2:32" s="199" customFormat="1" ht="22.15" customHeight="1">
      <c r="B146" s="221"/>
      <c r="C146" s="523" t="s">
        <v>122</v>
      </c>
      <c r="D146" s="524"/>
      <c r="E146" s="222"/>
      <c r="F146" s="223"/>
      <c r="G146" s="224"/>
      <c r="H146" s="225"/>
      <c r="I146" s="225"/>
      <c r="J146" s="225"/>
      <c r="K146" s="226"/>
      <c r="L146" s="412"/>
      <c r="M146" s="248"/>
      <c r="AE146" s="248"/>
      <c r="AF146" s="248"/>
    </row>
    <row r="147" spans="2:32" s="199" customFormat="1" ht="22.15" customHeight="1">
      <c r="B147" s="96"/>
      <c r="C147" s="511" t="s">
        <v>166</v>
      </c>
      <c r="D147" s="512"/>
      <c r="E147" s="321"/>
      <c r="F147" s="322"/>
      <c r="G147" s="188"/>
      <c r="H147" s="97"/>
      <c r="I147" s="188"/>
      <c r="J147" s="97"/>
      <c r="K147" s="187"/>
      <c r="L147" s="212"/>
      <c r="M147" s="71"/>
      <c r="AE147" s="71"/>
      <c r="AF147" s="71"/>
    </row>
    <row r="148" spans="2:32" s="199" customFormat="1" ht="22.15" customHeight="1">
      <c r="B148" s="96"/>
      <c r="C148" s="525" t="s">
        <v>139</v>
      </c>
      <c r="D148" s="526"/>
      <c r="E148" s="321" t="s">
        <v>52</v>
      </c>
      <c r="F148" s="322">
        <v>3</v>
      </c>
      <c r="G148" s="322"/>
      <c r="H148" s="97"/>
      <c r="I148" s="322"/>
      <c r="J148" s="97"/>
      <c r="K148" s="187"/>
      <c r="L148" s="215"/>
      <c r="M148" s="215"/>
      <c r="AE148" s="347" t="s">
        <v>163</v>
      </c>
      <c r="AF148" s="215"/>
    </row>
    <row r="149" spans="2:32" s="199" customFormat="1" ht="22.15" customHeight="1">
      <c r="B149" s="96"/>
      <c r="C149" s="525" t="s">
        <v>145</v>
      </c>
      <c r="D149" s="526"/>
      <c r="E149" s="321" t="s">
        <v>50</v>
      </c>
      <c r="F149" s="322">
        <f>1.552*4</f>
        <v>6.2080000000000002</v>
      </c>
      <c r="G149" s="322"/>
      <c r="H149" s="97"/>
      <c r="I149" s="322"/>
      <c r="J149" s="97"/>
      <c r="K149" s="187"/>
      <c r="L149" s="215"/>
      <c r="M149" s="215"/>
      <c r="AE149" s="347" t="s">
        <v>163</v>
      </c>
      <c r="AF149" s="215"/>
    </row>
    <row r="150" spans="2:32" s="199" customFormat="1" ht="22.15" customHeight="1">
      <c r="B150" s="96"/>
      <c r="C150" s="525" t="s">
        <v>146</v>
      </c>
      <c r="D150" s="526"/>
      <c r="E150" s="321" t="s">
        <v>50</v>
      </c>
      <c r="F150" s="322">
        <f>2.243*4</f>
        <v>8.9719999999999995</v>
      </c>
      <c r="G150" s="322"/>
      <c r="H150" s="97"/>
      <c r="I150" s="322"/>
      <c r="J150" s="97"/>
      <c r="K150" s="187"/>
      <c r="L150" s="215"/>
      <c r="M150" s="215"/>
      <c r="AE150" s="215"/>
      <c r="AF150" s="215"/>
    </row>
    <row r="151" spans="2:32" s="199" customFormat="1" ht="22.15" customHeight="1">
      <c r="B151" s="96"/>
      <c r="C151" s="525" t="s">
        <v>178</v>
      </c>
      <c r="D151" s="526"/>
      <c r="E151" s="321" t="s">
        <v>52</v>
      </c>
      <c r="F151" s="322">
        <v>2</v>
      </c>
      <c r="G151" s="322"/>
      <c r="H151" s="97"/>
      <c r="I151" s="322"/>
      <c r="J151" s="97"/>
      <c r="K151" s="187"/>
      <c r="L151" s="212"/>
      <c r="M151" s="215"/>
      <c r="AE151" s="361" t="s">
        <v>161</v>
      </c>
      <c r="AF151" s="215"/>
    </row>
    <row r="152" spans="2:32" s="199" customFormat="1" ht="22.15" customHeight="1">
      <c r="B152" s="96"/>
      <c r="C152" s="525" t="s">
        <v>179</v>
      </c>
      <c r="D152" s="526"/>
      <c r="E152" s="321" t="s">
        <v>52</v>
      </c>
      <c r="F152" s="322">
        <v>1</v>
      </c>
      <c r="G152" s="322"/>
      <c r="H152" s="97"/>
      <c r="I152" s="322"/>
      <c r="J152" s="97"/>
      <c r="K152" s="187"/>
      <c r="L152" s="212"/>
      <c r="M152" s="215"/>
      <c r="AE152" s="361" t="s">
        <v>161</v>
      </c>
      <c r="AF152" s="215"/>
    </row>
    <row r="153" spans="2:32" s="199" customFormat="1" ht="22.15" customHeight="1">
      <c r="B153" s="96"/>
      <c r="C153" s="525" t="s">
        <v>177</v>
      </c>
      <c r="D153" s="526"/>
      <c r="E153" s="321" t="s">
        <v>112</v>
      </c>
      <c r="F153" s="322">
        <f>(F149+F150)*10.7639</f>
        <v>163.39600199999998</v>
      </c>
      <c r="G153" s="322"/>
      <c r="H153" s="97"/>
      <c r="I153" s="322"/>
      <c r="J153" s="97"/>
      <c r="K153" s="187"/>
      <c r="L153" s="215"/>
      <c r="M153" s="347" t="s">
        <v>193</v>
      </c>
      <c r="AE153" s="347" t="s">
        <v>165</v>
      </c>
      <c r="AF153" s="347" t="s">
        <v>193</v>
      </c>
    </row>
    <row r="154" spans="2:32" s="199" customFormat="1" ht="22.15" customHeight="1">
      <c r="B154" s="96"/>
      <c r="C154" s="525" t="s">
        <v>172</v>
      </c>
      <c r="D154" s="526"/>
      <c r="E154" s="321" t="s">
        <v>50</v>
      </c>
      <c r="F154" s="322">
        <f>F155</f>
        <v>113</v>
      </c>
      <c r="G154" s="322"/>
      <c r="H154" s="97"/>
      <c r="I154" s="322"/>
      <c r="J154" s="97"/>
      <c r="K154" s="187"/>
      <c r="L154" s="215"/>
      <c r="M154" s="354" t="s">
        <v>167</v>
      </c>
      <c r="AE154" s="215"/>
      <c r="AF154" s="354" t="s">
        <v>167</v>
      </c>
    </row>
    <row r="155" spans="2:32" s="199" customFormat="1" ht="22.15" customHeight="1">
      <c r="B155" s="96"/>
      <c r="C155" s="525" t="s">
        <v>168</v>
      </c>
      <c r="D155" s="526"/>
      <c r="E155" s="321" t="s">
        <v>50</v>
      </c>
      <c r="F155" s="322">
        <v>113</v>
      </c>
      <c r="G155" s="322"/>
      <c r="H155" s="97"/>
      <c r="I155" s="322"/>
      <c r="J155" s="97"/>
      <c r="K155" s="187"/>
      <c r="L155" s="215"/>
      <c r="M155" s="347" t="s">
        <v>192</v>
      </c>
      <c r="AE155" s="347" t="s">
        <v>160</v>
      </c>
      <c r="AF155" s="347" t="s">
        <v>192</v>
      </c>
    </row>
    <row r="156" spans="2:32" s="199" customFormat="1" ht="22.15" customHeight="1">
      <c r="B156" s="96"/>
      <c r="C156" s="525" t="s">
        <v>169</v>
      </c>
      <c r="D156" s="526"/>
      <c r="E156" s="321" t="s">
        <v>50</v>
      </c>
      <c r="F156" s="322">
        <v>132</v>
      </c>
      <c r="G156" s="322"/>
      <c r="H156" s="97"/>
      <c r="I156" s="322"/>
      <c r="J156" s="97"/>
      <c r="K156" s="187"/>
      <c r="L156" s="215"/>
      <c r="M156" s="347" t="s">
        <v>192</v>
      </c>
      <c r="AE156" s="347" t="s">
        <v>160</v>
      </c>
      <c r="AF156" s="347" t="s">
        <v>192</v>
      </c>
    </row>
    <row r="157" spans="2:32" s="199" customFormat="1" ht="22.15" customHeight="1">
      <c r="B157" s="96"/>
      <c r="C157" s="535" t="s">
        <v>104</v>
      </c>
      <c r="D157" s="536"/>
      <c r="E157" s="214" t="s">
        <v>50</v>
      </c>
      <c r="F157" s="434">
        <v>132</v>
      </c>
      <c r="G157" s="434"/>
      <c r="H157" s="97"/>
      <c r="I157" s="434"/>
      <c r="J157" s="97"/>
      <c r="K157" s="187"/>
      <c r="L157" s="212"/>
      <c r="M157" s="198"/>
      <c r="AE157" s="361" t="s">
        <v>161</v>
      </c>
      <c r="AF157" s="198"/>
    </row>
    <row r="158" spans="2:32" s="199" customFormat="1" ht="22.15" customHeight="1">
      <c r="B158" s="96"/>
      <c r="C158" s="535" t="s">
        <v>175</v>
      </c>
      <c r="D158" s="536"/>
      <c r="E158" s="214" t="s">
        <v>79</v>
      </c>
      <c r="F158" s="434">
        <v>48</v>
      </c>
      <c r="G158" s="434"/>
      <c r="H158" s="97"/>
      <c r="I158" s="434"/>
      <c r="J158" s="97"/>
      <c r="K158" s="187"/>
      <c r="L158" s="212"/>
      <c r="M158" s="323"/>
      <c r="AE158" s="361" t="s">
        <v>161</v>
      </c>
      <c r="AF158" s="323"/>
    </row>
    <row r="159" spans="2:32" s="199" customFormat="1" ht="22.15" customHeight="1">
      <c r="B159" s="96"/>
      <c r="C159" s="511" t="s">
        <v>61</v>
      </c>
      <c r="D159" s="512"/>
      <c r="E159" s="321"/>
      <c r="F159" s="322"/>
      <c r="G159" s="188"/>
      <c r="H159" s="97"/>
      <c r="I159" s="188"/>
      <c r="J159" s="97"/>
      <c r="K159" s="187"/>
      <c r="L159" s="212"/>
      <c r="M159" s="71"/>
      <c r="AE159" s="71"/>
      <c r="AF159" s="71"/>
    </row>
    <row r="160" spans="2:32" s="199" customFormat="1" ht="22.15" customHeight="1">
      <c r="B160" s="96"/>
      <c r="C160" s="525" t="s">
        <v>137</v>
      </c>
      <c r="D160" s="526"/>
      <c r="E160" s="321" t="s">
        <v>52</v>
      </c>
      <c r="F160" s="322">
        <v>1</v>
      </c>
      <c r="G160" s="322"/>
      <c r="H160" s="97"/>
      <c r="I160" s="322"/>
      <c r="J160" s="97"/>
      <c r="K160" s="187"/>
      <c r="L160" s="215"/>
      <c r="M160" s="213"/>
      <c r="AE160" s="215" t="s">
        <v>163</v>
      </c>
      <c r="AF160" s="213"/>
    </row>
    <row r="161" spans="2:35" s="199" customFormat="1" ht="22.15" customHeight="1">
      <c r="B161" s="96"/>
      <c r="C161" s="525" t="s">
        <v>145</v>
      </c>
      <c r="D161" s="526"/>
      <c r="E161" s="321" t="s">
        <v>50</v>
      </c>
      <c r="F161" s="322">
        <v>1.5349999999999999</v>
      </c>
      <c r="G161" s="322"/>
      <c r="H161" s="97"/>
      <c r="I161" s="322"/>
      <c r="J161" s="97"/>
      <c r="K161" s="187"/>
      <c r="L161" s="215"/>
      <c r="M161" s="212"/>
      <c r="AE161" s="215" t="s">
        <v>163</v>
      </c>
      <c r="AF161" s="212"/>
    </row>
    <row r="162" spans="2:35" s="199" customFormat="1" ht="22.15" customHeight="1">
      <c r="B162" s="96"/>
      <c r="C162" s="525" t="s">
        <v>146</v>
      </c>
      <c r="D162" s="526"/>
      <c r="E162" s="321" t="s">
        <v>50</v>
      </c>
      <c r="F162" s="322">
        <v>0.8</v>
      </c>
      <c r="G162" s="322"/>
      <c r="H162" s="97"/>
      <c r="I162" s="322"/>
      <c r="J162" s="97"/>
      <c r="K162" s="187"/>
      <c r="L162" s="215"/>
      <c r="M162" s="215"/>
      <c r="AE162" s="215"/>
      <c r="AF162" s="215"/>
    </row>
    <row r="163" spans="2:35" s="199" customFormat="1" ht="22.15" customHeight="1">
      <c r="B163" s="96"/>
      <c r="C163" s="525" t="s">
        <v>180</v>
      </c>
      <c r="D163" s="526"/>
      <c r="E163" s="321" t="s">
        <v>52</v>
      </c>
      <c r="F163" s="322">
        <v>1</v>
      </c>
      <c r="G163" s="322"/>
      <c r="H163" s="97"/>
      <c r="I163" s="322"/>
      <c r="J163" s="97"/>
      <c r="K163" s="187"/>
      <c r="L163" s="212"/>
      <c r="M163" s="215" t="s">
        <v>113</v>
      </c>
      <c r="N163" s="199" t="s">
        <v>71</v>
      </c>
      <c r="AE163" s="361" t="s">
        <v>161</v>
      </c>
      <c r="AF163" s="215" t="s">
        <v>113</v>
      </c>
      <c r="AG163" s="199" t="s">
        <v>71</v>
      </c>
    </row>
    <row r="164" spans="2:35" s="199" customFormat="1" ht="22.15" customHeight="1">
      <c r="B164" s="96"/>
      <c r="C164" s="525" t="s">
        <v>177</v>
      </c>
      <c r="D164" s="526"/>
      <c r="E164" s="321" t="s">
        <v>112</v>
      </c>
      <c r="F164" s="322">
        <f>(F161+F162)*10.7639</f>
        <v>25.133706499999999</v>
      </c>
      <c r="G164" s="322"/>
      <c r="H164" s="97"/>
      <c r="I164" s="322"/>
      <c r="J164" s="97"/>
      <c r="K164" s="187"/>
      <c r="L164" s="215"/>
      <c r="M164" s="347" t="s">
        <v>193</v>
      </c>
      <c r="AE164" s="347" t="s">
        <v>165</v>
      </c>
      <c r="AF164" s="347" t="s">
        <v>193</v>
      </c>
    </row>
    <row r="165" spans="2:35" s="199" customFormat="1" ht="22.15" customHeight="1">
      <c r="B165" s="96"/>
      <c r="C165" s="525" t="s">
        <v>172</v>
      </c>
      <c r="D165" s="526"/>
      <c r="E165" s="321" t="s">
        <v>50</v>
      </c>
      <c r="F165" s="322">
        <f>F166</f>
        <v>25</v>
      </c>
      <c r="G165" s="322"/>
      <c r="H165" s="97"/>
      <c r="I165" s="322"/>
      <c r="J165" s="97"/>
      <c r="K165" s="187"/>
      <c r="L165" s="215"/>
      <c r="M165" s="354" t="s">
        <v>167</v>
      </c>
      <c r="AE165" s="215"/>
      <c r="AF165" s="354" t="s">
        <v>167</v>
      </c>
    </row>
    <row r="166" spans="2:35" s="199" customFormat="1" ht="22.15" customHeight="1">
      <c r="B166" s="96"/>
      <c r="C166" s="525" t="s">
        <v>168</v>
      </c>
      <c r="D166" s="526"/>
      <c r="E166" s="321" t="s">
        <v>50</v>
      </c>
      <c r="F166" s="322">
        <v>25</v>
      </c>
      <c r="G166" s="322"/>
      <c r="H166" s="97"/>
      <c r="I166" s="322"/>
      <c r="J166" s="97"/>
      <c r="K166" s="187"/>
      <c r="L166" s="215"/>
      <c r="M166" s="347" t="s">
        <v>192</v>
      </c>
      <c r="AE166" s="347" t="s">
        <v>160</v>
      </c>
      <c r="AF166" s="347" t="s">
        <v>192</v>
      </c>
    </row>
    <row r="167" spans="2:35" s="199" customFormat="1" ht="22.15" customHeight="1">
      <c r="B167" s="96"/>
      <c r="C167" s="525" t="s">
        <v>169</v>
      </c>
      <c r="D167" s="526"/>
      <c r="E167" s="321" t="s">
        <v>50</v>
      </c>
      <c r="F167" s="322">
        <v>10</v>
      </c>
      <c r="G167" s="322"/>
      <c r="H167" s="97"/>
      <c r="I167" s="322"/>
      <c r="J167" s="97"/>
      <c r="K167" s="187"/>
      <c r="L167" s="215"/>
      <c r="M167" s="347" t="s">
        <v>192</v>
      </c>
      <c r="AE167" s="347" t="s">
        <v>160</v>
      </c>
      <c r="AF167" s="347" t="s">
        <v>192</v>
      </c>
    </row>
    <row r="168" spans="2:35" s="199" customFormat="1" ht="22.15" customHeight="1">
      <c r="B168" s="96"/>
      <c r="C168" s="535" t="s">
        <v>104</v>
      </c>
      <c r="D168" s="536"/>
      <c r="E168" s="214" t="s">
        <v>50</v>
      </c>
      <c r="F168" s="434">
        <v>10</v>
      </c>
      <c r="G168" s="434"/>
      <c r="H168" s="97"/>
      <c r="I168" s="434"/>
      <c r="J168" s="97"/>
      <c r="K168" s="187"/>
      <c r="L168" s="212"/>
      <c r="M168" s="323"/>
      <c r="AE168" s="361" t="s">
        <v>161</v>
      </c>
      <c r="AF168" s="323"/>
    </row>
    <row r="169" spans="2:35" s="199" customFormat="1" ht="22.15" customHeight="1">
      <c r="B169" s="96"/>
      <c r="C169" s="535" t="s">
        <v>175</v>
      </c>
      <c r="D169" s="536"/>
      <c r="E169" s="214" t="s">
        <v>79</v>
      </c>
      <c r="F169" s="434">
        <v>11</v>
      </c>
      <c r="G169" s="434"/>
      <c r="H169" s="97"/>
      <c r="I169" s="434"/>
      <c r="J169" s="97"/>
      <c r="K169" s="187"/>
      <c r="L169" s="212"/>
      <c r="M169" s="323"/>
      <c r="AE169" s="361" t="s">
        <v>161</v>
      </c>
      <c r="AF169" s="323"/>
    </row>
    <row r="170" spans="2:35" s="199" customFormat="1" ht="22.15" customHeight="1">
      <c r="B170" s="96"/>
      <c r="C170" s="511" t="s">
        <v>62</v>
      </c>
      <c r="D170" s="512"/>
      <c r="E170" s="321"/>
      <c r="F170" s="188"/>
      <c r="G170" s="188"/>
      <c r="H170" s="97"/>
      <c r="I170" s="188"/>
      <c r="J170" s="97"/>
      <c r="K170" s="187"/>
      <c r="L170" s="212"/>
      <c r="M170" s="71"/>
      <c r="AE170" s="71"/>
      <c r="AF170" s="71"/>
    </row>
    <row r="171" spans="2:35" s="199" customFormat="1" ht="22.15" customHeight="1">
      <c r="B171" s="96"/>
      <c r="C171" s="525" t="s">
        <v>137</v>
      </c>
      <c r="D171" s="526"/>
      <c r="E171" s="321" t="s">
        <v>51</v>
      </c>
      <c r="F171" s="322">
        <v>1</v>
      </c>
      <c r="G171" s="322"/>
      <c r="H171" s="97"/>
      <c r="I171" s="322"/>
      <c r="J171" s="97"/>
      <c r="K171" s="187"/>
      <c r="L171" s="215"/>
      <c r="M171" s="212"/>
      <c r="AE171" s="215" t="s">
        <v>163</v>
      </c>
      <c r="AF171" s="212"/>
    </row>
    <row r="172" spans="2:35" s="199" customFormat="1" ht="22.15" customHeight="1">
      <c r="B172" s="96"/>
      <c r="C172" s="525" t="s">
        <v>184</v>
      </c>
      <c r="D172" s="526"/>
      <c r="E172" s="321" t="s">
        <v>52</v>
      </c>
      <c r="F172" s="322">
        <v>1</v>
      </c>
      <c r="G172" s="322"/>
      <c r="H172" s="97"/>
      <c r="I172" s="322"/>
      <c r="J172" s="97"/>
      <c r="K172" s="187"/>
      <c r="L172" s="212"/>
      <c r="M172" s="211"/>
      <c r="N172" s="324">
        <v>1.4</v>
      </c>
      <c r="AE172" s="361" t="s">
        <v>161</v>
      </c>
      <c r="AF172" s="211"/>
      <c r="AG172" s="324">
        <v>1.4</v>
      </c>
    </row>
    <row r="173" spans="2:35" s="199" customFormat="1" ht="22.15" customHeight="1">
      <c r="B173" s="96"/>
      <c r="C173" s="525" t="s">
        <v>172</v>
      </c>
      <c r="D173" s="526"/>
      <c r="E173" s="321" t="s">
        <v>50</v>
      </c>
      <c r="F173" s="322">
        <v>6.3</v>
      </c>
      <c r="G173" s="322"/>
      <c r="H173" s="97"/>
      <c r="I173" s="322"/>
      <c r="J173" s="97"/>
      <c r="K173" s="187"/>
      <c r="L173" s="215"/>
      <c r="M173" s="215" t="s">
        <v>167</v>
      </c>
      <c r="AE173" s="215"/>
      <c r="AF173" s="215" t="s">
        <v>167</v>
      </c>
    </row>
    <row r="174" spans="2:35" s="199" customFormat="1" ht="22.15" customHeight="1">
      <c r="B174" s="96"/>
      <c r="C174" s="525" t="s">
        <v>168</v>
      </c>
      <c r="D174" s="526"/>
      <c r="E174" s="321" t="s">
        <v>50</v>
      </c>
      <c r="F174" s="322">
        <v>6.3</v>
      </c>
      <c r="G174" s="322"/>
      <c r="H174" s="97"/>
      <c r="I174" s="322"/>
      <c r="J174" s="97"/>
      <c r="K174" s="187"/>
      <c r="L174" s="215"/>
      <c r="M174" s="347" t="s">
        <v>192</v>
      </c>
      <c r="N174" s="199" t="s">
        <v>75</v>
      </c>
      <c r="P174" s="199" t="s">
        <v>76</v>
      </c>
      <c r="AE174" s="347" t="s">
        <v>160</v>
      </c>
      <c r="AF174" s="347" t="s">
        <v>192</v>
      </c>
      <c r="AG174" s="199" t="s">
        <v>75</v>
      </c>
      <c r="AI174" s="199" t="s">
        <v>76</v>
      </c>
    </row>
    <row r="175" spans="2:35" s="199" customFormat="1" ht="22.15" customHeight="1">
      <c r="B175" s="218"/>
      <c r="C175" s="525" t="s">
        <v>169</v>
      </c>
      <c r="D175" s="526"/>
      <c r="E175" s="326" t="s">
        <v>50</v>
      </c>
      <c r="F175" s="327">
        <v>4.4000000000000004</v>
      </c>
      <c r="G175" s="327"/>
      <c r="H175" s="219"/>
      <c r="I175" s="327"/>
      <c r="J175" s="219"/>
      <c r="K175" s="246"/>
      <c r="L175" s="215"/>
      <c r="M175" s="347" t="s">
        <v>192</v>
      </c>
      <c r="N175" s="199" t="s">
        <v>77</v>
      </c>
      <c r="P175" s="199" t="s">
        <v>78</v>
      </c>
      <c r="AE175" s="347" t="s">
        <v>160</v>
      </c>
      <c r="AF175" s="347" t="s">
        <v>192</v>
      </c>
      <c r="AG175" s="199" t="s">
        <v>77</v>
      </c>
      <c r="AI175" s="199" t="s">
        <v>78</v>
      </c>
    </row>
    <row r="176" spans="2:35" s="199" customFormat="1" ht="22.15" customHeight="1">
      <c r="B176" s="227"/>
      <c r="C176" s="522" t="s">
        <v>19</v>
      </c>
      <c r="D176" s="522"/>
      <c r="E176" s="228"/>
      <c r="F176" s="230"/>
      <c r="G176" s="230"/>
      <c r="H176" s="230"/>
      <c r="I176" s="230"/>
      <c r="J176" s="230"/>
      <c r="K176" s="230"/>
      <c r="L176" s="411"/>
      <c r="M176" s="249"/>
      <c r="AE176" s="249"/>
      <c r="AF176" s="249"/>
    </row>
    <row r="177" spans="2:46" s="199" customFormat="1" ht="22.15" customHeight="1">
      <c r="B177" s="221"/>
      <c r="C177" s="523" t="s">
        <v>188</v>
      </c>
      <c r="D177" s="524"/>
      <c r="E177" s="222"/>
      <c r="F177" s="223"/>
      <c r="G177" s="224"/>
      <c r="H177" s="225"/>
      <c r="I177" s="225"/>
      <c r="J177" s="225"/>
      <c r="K177" s="226"/>
      <c r="L177" s="412"/>
      <c r="M177" s="248"/>
      <c r="AE177" s="248"/>
      <c r="AF177" s="248"/>
    </row>
    <row r="178" spans="2:46" s="199" customFormat="1" ht="22.15" customHeight="1">
      <c r="B178" s="96"/>
      <c r="C178" s="525" t="s">
        <v>190</v>
      </c>
      <c r="D178" s="526"/>
      <c r="E178" s="321" t="s">
        <v>52</v>
      </c>
      <c r="F178" s="322">
        <v>1</v>
      </c>
      <c r="G178" s="322"/>
      <c r="H178" s="97"/>
      <c r="I178" s="322"/>
      <c r="J178" s="97"/>
      <c r="K178" s="187"/>
      <c r="L178" s="212"/>
      <c r="M178" s="347"/>
      <c r="AE178" s="369" t="s">
        <v>161</v>
      </c>
      <c r="AF178" s="347"/>
    </row>
    <row r="179" spans="2:46" s="199" customFormat="1" ht="22.15" customHeight="1">
      <c r="B179" s="218"/>
      <c r="C179" s="525" t="s">
        <v>151</v>
      </c>
      <c r="D179" s="526"/>
      <c r="E179" s="326"/>
      <c r="F179" s="327"/>
      <c r="G179" s="327"/>
      <c r="H179" s="219"/>
      <c r="I179" s="322"/>
      <c r="J179" s="219"/>
      <c r="K179" s="246"/>
      <c r="L179" s="215"/>
      <c r="M179" s="347"/>
      <c r="AE179" s="347"/>
      <c r="AF179" s="347"/>
    </row>
    <row r="180" spans="2:46" s="199" customFormat="1" ht="22.15" customHeight="1">
      <c r="B180" s="218"/>
      <c r="C180" s="525" t="s">
        <v>189</v>
      </c>
      <c r="D180" s="526"/>
      <c r="E180" s="326" t="s">
        <v>52</v>
      </c>
      <c r="F180" s="322">
        <v>1</v>
      </c>
      <c r="G180" s="322"/>
      <c r="H180" s="97"/>
      <c r="I180" s="322"/>
      <c r="J180" s="97"/>
      <c r="K180" s="187"/>
      <c r="L180" s="212"/>
      <c r="M180" s="367"/>
      <c r="AE180" s="369" t="s">
        <v>161</v>
      </c>
      <c r="AF180" s="367"/>
    </row>
    <row r="181" spans="2:46" s="199" customFormat="1" ht="22.15" customHeight="1">
      <c r="B181" s="96"/>
      <c r="C181" s="525" t="s">
        <v>151</v>
      </c>
      <c r="D181" s="526"/>
      <c r="E181" s="326"/>
      <c r="F181" s="322"/>
      <c r="G181" s="327"/>
      <c r="H181" s="97"/>
      <c r="I181" s="327"/>
      <c r="J181" s="97"/>
      <c r="K181" s="366"/>
      <c r="L181" s="215"/>
      <c r="M181" s="367"/>
      <c r="AE181" s="347"/>
      <c r="AF181" s="367"/>
    </row>
    <row r="182" spans="2:46" s="199" customFormat="1" ht="22.15" customHeight="1">
      <c r="B182" s="96"/>
      <c r="C182" s="525" t="s">
        <v>73</v>
      </c>
      <c r="D182" s="526"/>
      <c r="E182" s="321" t="s">
        <v>52</v>
      </c>
      <c r="F182" s="322">
        <v>1</v>
      </c>
      <c r="G182" s="322"/>
      <c r="H182" s="97"/>
      <c r="I182" s="322"/>
      <c r="J182" s="97"/>
      <c r="K182" s="187"/>
      <c r="L182" s="212"/>
      <c r="M182" s="367"/>
      <c r="AE182" s="369" t="s">
        <v>161</v>
      </c>
      <c r="AF182" s="367"/>
    </row>
    <row r="183" spans="2:46" s="199" customFormat="1" ht="22.15" customHeight="1">
      <c r="B183" s="231"/>
      <c r="C183" s="525" t="s">
        <v>74</v>
      </c>
      <c r="D183" s="526"/>
      <c r="E183" s="330" t="s">
        <v>52</v>
      </c>
      <c r="F183" s="322">
        <v>17</v>
      </c>
      <c r="G183" s="322"/>
      <c r="H183" s="97"/>
      <c r="I183" s="322"/>
      <c r="J183" s="97"/>
      <c r="K183" s="187"/>
      <c r="L183" s="212"/>
      <c r="M183" s="367"/>
      <c r="AE183" s="369" t="s">
        <v>161</v>
      </c>
      <c r="AF183" s="367"/>
    </row>
    <row r="184" spans="2:46" s="199" customFormat="1" ht="22.15" customHeight="1">
      <c r="B184" s="453"/>
      <c r="C184" s="525" t="s">
        <v>72</v>
      </c>
      <c r="D184" s="526"/>
      <c r="E184" s="368" t="s">
        <v>10</v>
      </c>
      <c r="F184" s="322">
        <v>23</v>
      </c>
      <c r="G184" s="322"/>
      <c r="H184" s="97"/>
      <c r="I184" s="322"/>
      <c r="J184" s="97"/>
      <c r="K184" s="187"/>
      <c r="L184" s="212"/>
      <c r="M184" s="367"/>
      <c r="AE184" s="369" t="s">
        <v>161</v>
      </c>
      <c r="AF184" s="367"/>
    </row>
    <row r="185" spans="2:46" s="199" customFormat="1" ht="22.15" customHeight="1">
      <c r="B185" s="227"/>
      <c r="C185" s="522" t="s">
        <v>19</v>
      </c>
      <c r="D185" s="522"/>
      <c r="E185" s="228"/>
      <c r="F185" s="230"/>
      <c r="G185" s="230"/>
      <c r="H185" s="230"/>
      <c r="I185" s="230"/>
      <c r="J185" s="230"/>
      <c r="K185" s="230"/>
      <c r="L185" s="411"/>
      <c r="M185" s="249"/>
      <c r="AE185" s="249"/>
      <c r="AF185" s="249"/>
    </row>
    <row r="186" spans="2:46" s="199" customFormat="1" ht="22.15" customHeight="1">
      <c r="B186" s="96"/>
      <c r="C186" s="527" t="s">
        <v>119</v>
      </c>
      <c r="D186" s="528"/>
      <c r="E186" s="78"/>
      <c r="F186" s="79"/>
      <c r="G186" s="79"/>
      <c r="H186" s="80"/>
      <c r="I186" s="80"/>
      <c r="J186" s="80"/>
      <c r="K186" s="106"/>
      <c r="L186" s="410"/>
      <c r="M186" s="198"/>
      <c r="AE186" s="198"/>
      <c r="AF186" s="198"/>
    </row>
    <row r="187" spans="2:46" s="199" customFormat="1" ht="22.15" customHeight="1">
      <c r="B187" s="218"/>
      <c r="C187" s="537" t="s">
        <v>123</v>
      </c>
      <c r="D187" s="538"/>
      <c r="E187" s="326" t="s">
        <v>50</v>
      </c>
      <c r="F187" s="327">
        <v>100</v>
      </c>
      <c r="G187" s="327"/>
      <c r="H187" s="219"/>
      <c r="I187" s="327"/>
      <c r="J187" s="219"/>
      <c r="K187" s="246"/>
      <c r="L187" s="212"/>
      <c r="M187" s="220"/>
      <c r="N187" s="199" t="s">
        <v>77</v>
      </c>
      <c r="P187" s="199" t="s">
        <v>78</v>
      </c>
      <c r="AE187" s="363" t="s">
        <v>161</v>
      </c>
      <c r="AF187" s="220"/>
      <c r="AG187" s="199" t="s">
        <v>77</v>
      </c>
      <c r="AI187" s="199" t="s">
        <v>78</v>
      </c>
    </row>
    <row r="188" spans="2:46" s="199" customFormat="1" ht="22.15" customHeight="1">
      <c r="B188" s="96"/>
      <c r="C188" s="525" t="s">
        <v>124</v>
      </c>
      <c r="D188" s="526"/>
      <c r="E188" s="321" t="s">
        <v>51</v>
      </c>
      <c r="F188" s="322">
        <v>1</v>
      </c>
      <c r="G188" s="322"/>
      <c r="H188" s="97"/>
      <c r="I188" s="322"/>
      <c r="J188" s="97"/>
      <c r="K188" s="187"/>
      <c r="L188" s="212"/>
      <c r="M188" s="211"/>
      <c r="N188" s="324"/>
      <c r="AE188" s="363" t="s">
        <v>161</v>
      </c>
      <c r="AF188" s="211"/>
      <c r="AG188" s="324"/>
    </row>
    <row r="189" spans="2:46" s="199" customFormat="1" ht="22.15" customHeight="1">
      <c r="B189" s="96"/>
      <c r="C189" s="525" t="s">
        <v>125</v>
      </c>
      <c r="D189" s="526"/>
      <c r="E189" s="321" t="s">
        <v>10</v>
      </c>
      <c r="F189" s="322">
        <v>400</v>
      </c>
      <c r="G189" s="322"/>
      <c r="H189" s="97"/>
      <c r="I189" s="322"/>
      <c r="J189" s="97"/>
      <c r="K189" s="187"/>
      <c r="L189" s="212"/>
      <c r="M189" s="211"/>
      <c r="N189" s="324"/>
      <c r="AE189" s="363" t="s">
        <v>161</v>
      </c>
      <c r="AF189" s="211"/>
      <c r="AG189" s="324"/>
    </row>
    <row r="190" spans="2:46" s="199" customFormat="1" ht="22.15" customHeight="1">
      <c r="B190" s="96"/>
      <c r="C190" s="525" t="s">
        <v>126</v>
      </c>
      <c r="D190" s="526"/>
      <c r="E190" s="321" t="s">
        <v>10</v>
      </c>
      <c r="F190" s="322">
        <v>400</v>
      </c>
      <c r="G190" s="322"/>
      <c r="H190" s="97"/>
      <c r="I190" s="322"/>
      <c r="J190" s="97"/>
      <c r="K190" s="187"/>
      <c r="L190" s="215"/>
      <c r="M190" s="347" t="s">
        <v>192</v>
      </c>
      <c r="N190" s="199" t="s">
        <v>143</v>
      </c>
      <c r="P190" s="199" t="s">
        <v>185</v>
      </c>
      <c r="AA190" s="199" t="s">
        <v>186</v>
      </c>
      <c r="AE190" s="347" t="s">
        <v>160</v>
      </c>
      <c r="AF190" s="347" t="s">
        <v>192</v>
      </c>
      <c r="AG190" s="199" t="s">
        <v>143</v>
      </c>
      <c r="AI190" s="199" t="s">
        <v>185</v>
      </c>
      <c r="AT190" s="199" t="s">
        <v>186</v>
      </c>
    </row>
    <row r="191" spans="2:46" s="199" customFormat="1" ht="21.75" customHeight="1">
      <c r="B191" s="96"/>
      <c r="C191" s="525" t="s">
        <v>150</v>
      </c>
      <c r="D191" s="526"/>
      <c r="E191" s="321"/>
      <c r="F191" s="322"/>
      <c r="G191" s="322"/>
      <c r="H191" s="97"/>
      <c r="I191" s="322"/>
      <c r="J191" s="97"/>
      <c r="K191" s="187"/>
      <c r="L191" s="212"/>
      <c r="M191" s="211"/>
      <c r="N191" s="324"/>
      <c r="AE191" s="65"/>
      <c r="AF191" s="211"/>
      <c r="AG191" s="324"/>
    </row>
    <row r="192" spans="2:46" s="199" customFormat="1" ht="22.15" customHeight="1">
      <c r="B192" s="231"/>
      <c r="C192" s="262"/>
      <c r="D192" s="235" t="s">
        <v>127</v>
      </c>
      <c r="E192" s="321" t="s">
        <v>133</v>
      </c>
      <c r="F192" s="328">
        <v>14</v>
      </c>
      <c r="G192" s="328"/>
      <c r="H192" s="219"/>
      <c r="I192" s="328"/>
      <c r="J192" s="219"/>
      <c r="K192" s="187"/>
      <c r="L192" s="215"/>
      <c r="M192" s="347" t="s">
        <v>192</v>
      </c>
      <c r="N192" s="324"/>
      <c r="AE192" s="347" t="s">
        <v>160</v>
      </c>
      <c r="AF192" s="347" t="s">
        <v>192</v>
      </c>
      <c r="AG192" s="324"/>
    </row>
    <row r="193" spans="2:37" s="199" customFormat="1" ht="22.15" customHeight="1">
      <c r="B193" s="218"/>
      <c r="C193" s="262"/>
      <c r="D193" s="235" t="s">
        <v>128</v>
      </c>
      <c r="E193" s="329" t="s">
        <v>108</v>
      </c>
      <c r="F193" s="322">
        <v>6</v>
      </c>
      <c r="G193" s="322"/>
      <c r="H193" s="219"/>
      <c r="I193" s="327"/>
      <c r="J193" s="219"/>
      <c r="K193" s="187"/>
      <c r="L193" s="215"/>
      <c r="M193" s="347" t="s">
        <v>192</v>
      </c>
      <c r="N193" s="324"/>
      <c r="AE193" s="347" t="s">
        <v>160</v>
      </c>
      <c r="AF193" s="347" t="s">
        <v>192</v>
      </c>
      <c r="AG193" s="324"/>
    </row>
    <row r="194" spans="2:37" s="199" customFormat="1" ht="22.15" customHeight="1">
      <c r="B194" s="96"/>
      <c r="C194" s="232"/>
      <c r="D194" s="235" t="s">
        <v>129</v>
      </c>
      <c r="E194" s="330" t="s">
        <v>108</v>
      </c>
      <c r="F194" s="328">
        <v>4</v>
      </c>
      <c r="G194" s="328"/>
      <c r="H194" s="219"/>
      <c r="I194" s="327"/>
      <c r="J194" s="219"/>
      <c r="K194" s="187"/>
      <c r="L194" s="215"/>
      <c r="M194" s="347" t="s">
        <v>192</v>
      </c>
      <c r="N194" s="324"/>
      <c r="AE194" s="347" t="s">
        <v>160</v>
      </c>
      <c r="AF194" s="347" t="s">
        <v>192</v>
      </c>
      <c r="AG194" s="324"/>
    </row>
    <row r="195" spans="2:37" s="199" customFormat="1" ht="22.15" customHeight="1">
      <c r="B195" s="231"/>
      <c r="C195" s="262"/>
      <c r="D195" s="235" t="s">
        <v>130</v>
      </c>
      <c r="E195" s="321" t="s">
        <v>108</v>
      </c>
      <c r="F195" s="322">
        <v>2</v>
      </c>
      <c r="G195" s="322"/>
      <c r="H195" s="219"/>
      <c r="I195" s="322"/>
      <c r="J195" s="219"/>
      <c r="K195" s="187"/>
      <c r="L195" s="215"/>
      <c r="M195" s="347" t="s">
        <v>192</v>
      </c>
      <c r="N195" s="324"/>
      <c r="AE195" s="347" t="s">
        <v>160</v>
      </c>
      <c r="AF195" s="347" t="s">
        <v>192</v>
      </c>
      <c r="AG195" s="324"/>
    </row>
    <row r="196" spans="2:37" s="199" customFormat="1" ht="22.15" customHeight="1">
      <c r="B196" s="218"/>
      <c r="C196" s="262"/>
      <c r="D196" s="235" t="s">
        <v>131</v>
      </c>
      <c r="E196" s="329" t="s">
        <v>52</v>
      </c>
      <c r="F196" s="322">
        <v>10</v>
      </c>
      <c r="G196" s="322"/>
      <c r="H196" s="219"/>
      <c r="I196" s="327"/>
      <c r="J196" s="219"/>
      <c r="K196" s="187"/>
      <c r="L196" s="212"/>
      <c r="M196" s="234"/>
      <c r="N196" s="324"/>
      <c r="AE196" s="363" t="s">
        <v>161</v>
      </c>
      <c r="AF196" s="234"/>
      <c r="AG196" s="324"/>
    </row>
    <row r="197" spans="2:37" s="199" customFormat="1" ht="22.15" customHeight="1">
      <c r="B197" s="96"/>
      <c r="C197" s="232"/>
      <c r="D197" s="235" t="s">
        <v>132</v>
      </c>
      <c r="E197" s="330" t="s">
        <v>134</v>
      </c>
      <c r="F197" s="328">
        <v>2</v>
      </c>
      <c r="G197" s="328"/>
      <c r="H197" s="219"/>
      <c r="I197" s="327"/>
      <c r="J197" s="219"/>
      <c r="K197" s="187"/>
      <c r="L197" s="212"/>
      <c r="M197" s="211"/>
      <c r="N197" s="324"/>
      <c r="AE197" s="363" t="s">
        <v>161</v>
      </c>
      <c r="AF197" s="211"/>
      <c r="AG197" s="324"/>
    </row>
    <row r="198" spans="2:37" s="199" customFormat="1" ht="22.15" customHeight="1">
      <c r="B198" s="227"/>
      <c r="C198" s="522" t="s">
        <v>19</v>
      </c>
      <c r="D198" s="522"/>
      <c r="E198" s="228"/>
      <c r="F198" s="230"/>
      <c r="G198" s="230"/>
      <c r="H198" s="230"/>
      <c r="I198" s="230"/>
      <c r="J198" s="230"/>
      <c r="K198" s="230"/>
      <c r="L198" s="411"/>
      <c r="M198" s="249"/>
      <c r="AE198" s="249"/>
      <c r="AF198" s="249"/>
    </row>
    <row r="199" spans="2:37" s="191" customFormat="1" ht="22.15" customHeight="1">
      <c r="B199" s="445">
        <v>2</v>
      </c>
      <c r="C199" s="446" t="s">
        <v>66</v>
      </c>
      <c r="D199" s="447"/>
      <c r="E199" s="448"/>
      <c r="F199" s="449"/>
      <c r="G199" s="450"/>
      <c r="H199" s="449"/>
      <c r="I199" s="449"/>
      <c r="J199" s="449"/>
      <c r="K199" s="451"/>
      <c r="L199" s="452"/>
      <c r="M199" s="197"/>
      <c r="AE199" s="197"/>
      <c r="AF199" s="197"/>
    </row>
    <row r="200" spans="2:37" s="191" customFormat="1" ht="22.15" customHeight="1">
      <c r="B200" s="202"/>
      <c r="C200" s="527" t="s">
        <v>65</v>
      </c>
      <c r="D200" s="528"/>
      <c r="E200" s="202" t="s">
        <v>19</v>
      </c>
      <c r="F200" s="435"/>
      <c r="G200" s="436"/>
      <c r="H200" s="435"/>
      <c r="I200" s="435"/>
      <c r="J200" s="435"/>
      <c r="K200" s="437"/>
      <c r="L200" s="410"/>
      <c r="M200" s="203"/>
      <c r="N200" s="191">
        <f>SUM(K200*1.3014)</f>
        <v>0</v>
      </c>
      <c r="O200" s="183">
        <f>SUM(N200/N210*100)</f>
        <v>0</v>
      </c>
      <c r="P200" s="204">
        <v>5</v>
      </c>
      <c r="Q200" s="191">
        <v>1</v>
      </c>
      <c r="R200" s="205"/>
      <c r="AE200" s="203"/>
      <c r="AF200" s="203"/>
      <c r="AG200" s="191">
        <f>SUM(AD200*1.3014)</f>
        <v>0</v>
      </c>
      <c r="AH200" s="183">
        <f>SUM(AG200/AG210*100)</f>
        <v>0</v>
      </c>
      <c r="AI200" s="204">
        <v>5</v>
      </c>
      <c r="AJ200" s="191">
        <v>1</v>
      </c>
      <c r="AK200" s="205"/>
    </row>
    <row r="201" spans="2:37" s="191" customFormat="1" ht="22.15" customHeight="1">
      <c r="B201" s="202"/>
      <c r="C201" s="527" t="s">
        <v>67</v>
      </c>
      <c r="D201" s="528"/>
      <c r="E201" s="202" t="s">
        <v>19</v>
      </c>
      <c r="F201" s="435"/>
      <c r="G201" s="436"/>
      <c r="H201" s="435"/>
      <c r="I201" s="435"/>
      <c r="J201" s="435"/>
      <c r="K201" s="437"/>
      <c r="L201" s="410"/>
      <c r="M201" s="203"/>
      <c r="N201" s="191">
        <f t="shared" ref="N201:N202" si="1">SUM(K201*1.3014)</f>
        <v>0</v>
      </c>
      <c r="O201" s="183">
        <f>SUM(N201/N210*100)</f>
        <v>0</v>
      </c>
      <c r="P201" s="204">
        <v>10</v>
      </c>
      <c r="Q201" s="191">
        <v>1</v>
      </c>
      <c r="R201" s="205"/>
      <c r="AE201" s="203"/>
      <c r="AF201" s="203"/>
      <c r="AG201" s="191">
        <f t="shared" ref="AG201:AG202" si="2">SUM(AD201*1.3014)</f>
        <v>0</v>
      </c>
      <c r="AH201" s="183">
        <f>SUM(AG201/AG210*100)</f>
        <v>0</v>
      </c>
      <c r="AI201" s="204">
        <v>10</v>
      </c>
      <c r="AJ201" s="191">
        <v>1</v>
      </c>
      <c r="AK201" s="205"/>
    </row>
    <row r="202" spans="2:37" s="191" customFormat="1" ht="22.15" customHeight="1">
      <c r="B202" s="202"/>
      <c r="C202" s="527" t="s">
        <v>68</v>
      </c>
      <c r="D202" s="528"/>
      <c r="E202" s="202" t="s">
        <v>19</v>
      </c>
      <c r="F202" s="435"/>
      <c r="G202" s="436"/>
      <c r="H202" s="435"/>
      <c r="I202" s="435"/>
      <c r="J202" s="435"/>
      <c r="K202" s="437"/>
      <c r="L202" s="410"/>
      <c r="M202" s="203"/>
      <c r="N202" s="191">
        <f t="shared" si="1"/>
        <v>0</v>
      </c>
      <c r="O202" s="183">
        <f>SUM(N202/N210*100)</f>
        <v>0</v>
      </c>
      <c r="P202" s="206">
        <v>30</v>
      </c>
      <c r="Q202" s="191">
        <v>2</v>
      </c>
      <c r="AE202" s="203"/>
      <c r="AF202" s="203"/>
      <c r="AG202" s="191">
        <f t="shared" si="2"/>
        <v>0</v>
      </c>
      <c r="AH202" s="183">
        <f>SUM(AG202/AG210*100)</f>
        <v>0</v>
      </c>
      <c r="AI202" s="206">
        <v>30</v>
      </c>
      <c r="AJ202" s="191">
        <v>2</v>
      </c>
    </row>
    <row r="203" spans="2:37" s="191" customFormat="1" ht="22.15" customHeight="1">
      <c r="B203" s="202"/>
      <c r="C203" s="511" t="s">
        <v>91</v>
      </c>
      <c r="D203" s="512"/>
      <c r="E203" s="202" t="s">
        <v>19</v>
      </c>
      <c r="F203" s="435"/>
      <c r="G203" s="436"/>
      <c r="H203" s="435"/>
      <c r="I203" s="435"/>
      <c r="J203" s="435"/>
      <c r="K203" s="437"/>
      <c r="L203" s="410"/>
      <c r="M203" s="203"/>
      <c r="O203" s="183"/>
      <c r="P203" s="207"/>
      <c r="Q203" s="199"/>
      <c r="R203" s="208"/>
      <c r="AE203" s="203"/>
      <c r="AF203" s="203"/>
      <c r="AH203" s="183"/>
      <c r="AI203" s="207"/>
      <c r="AJ203" s="199"/>
      <c r="AK203" s="208"/>
    </row>
    <row r="204" spans="2:37" s="191" customFormat="1" ht="22.15" customHeight="1">
      <c r="B204" s="202"/>
      <c r="C204" s="533"/>
      <c r="D204" s="534"/>
      <c r="E204" s="202"/>
      <c r="F204" s="435"/>
      <c r="G204" s="436"/>
      <c r="H204" s="435"/>
      <c r="I204" s="435"/>
      <c r="J204" s="435"/>
      <c r="K204" s="437"/>
      <c r="L204" s="410"/>
      <c r="M204" s="203"/>
      <c r="O204" s="183"/>
      <c r="P204" s="206"/>
      <c r="AE204" s="203"/>
      <c r="AF204" s="203"/>
      <c r="AH204" s="183"/>
      <c r="AI204" s="206"/>
    </row>
    <row r="205" spans="2:37" s="191" customFormat="1" ht="22.15" customHeight="1">
      <c r="B205" s="202"/>
      <c r="C205" s="511"/>
      <c r="D205" s="512"/>
      <c r="E205" s="202"/>
      <c r="F205" s="435"/>
      <c r="G205" s="436"/>
      <c r="H205" s="435"/>
      <c r="I205" s="435"/>
      <c r="J205" s="435"/>
      <c r="K205" s="437"/>
      <c r="L205" s="410"/>
      <c r="M205" s="203"/>
      <c r="O205" s="183"/>
      <c r="P205" s="331"/>
      <c r="R205" s="332"/>
      <c r="AE205" s="203"/>
      <c r="AF205" s="203"/>
      <c r="AH205" s="183"/>
      <c r="AI205" s="331"/>
      <c r="AK205" s="332"/>
    </row>
    <row r="206" spans="2:37" s="191" customFormat="1" ht="22.15" customHeight="1">
      <c r="B206" s="202"/>
      <c r="C206" s="511"/>
      <c r="D206" s="512"/>
      <c r="E206" s="202"/>
      <c r="F206" s="435"/>
      <c r="G206" s="436"/>
      <c r="H206" s="435"/>
      <c r="I206" s="435"/>
      <c r="J206" s="435"/>
      <c r="K206" s="437"/>
      <c r="L206" s="410"/>
      <c r="M206" s="203"/>
      <c r="O206" s="183"/>
      <c r="P206" s="331"/>
      <c r="R206" s="332"/>
      <c r="AE206" s="203"/>
      <c r="AF206" s="203"/>
      <c r="AH206" s="183"/>
      <c r="AI206" s="331"/>
      <c r="AK206" s="332"/>
    </row>
    <row r="207" spans="2:37" s="191" customFormat="1" ht="22.15" customHeight="1">
      <c r="B207" s="202"/>
      <c r="C207" s="511"/>
      <c r="D207" s="512"/>
      <c r="E207" s="202"/>
      <c r="F207" s="435"/>
      <c r="G207" s="436"/>
      <c r="H207" s="435"/>
      <c r="I207" s="435"/>
      <c r="J207" s="435"/>
      <c r="K207" s="437"/>
      <c r="L207" s="410"/>
      <c r="M207" s="203"/>
      <c r="O207" s="183"/>
      <c r="P207" s="333"/>
      <c r="Q207" s="199"/>
      <c r="R207" s="334"/>
      <c r="AE207" s="203"/>
      <c r="AF207" s="203"/>
      <c r="AH207" s="183"/>
      <c r="AI207" s="333"/>
      <c r="AJ207" s="199"/>
      <c r="AK207" s="334"/>
    </row>
    <row r="208" spans="2:37" s="191" customFormat="1" ht="22.15" customHeight="1">
      <c r="B208" s="202"/>
      <c r="C208" s="511"/>
      <c r="D208" s="512"/>
      <c r="E208" s="202"/>
      <c r="F208" s="435"/>
      <c r="G208" s="436"/>
      <c r="H208" s="435"/>
      <c r="I208" s="435"/>
      <c r="J208" s="435"/>
      <c r="K208" s="437"/>
      <c r="L208" s="410"/>
      <c r="M208" s="203"/>
      <c r="N208" s="175"/>
      <c r="O208" s="183"/>
      <c r="P208" s="206">
        <f>SUM(P200:P207)</f>
        <v>45</v>
      </c>
      <c r="Q208" s="199"/>
      <c r="AE208" s="203"/>
      <c r="AF208" s="203"/>
      <c r="AG208" s="175"/>
      <c r="AH208" s="183"/>
      <c r="AI208" s="206">
        <f>SUM(AI200:AI207)</f>
        <v>45</v>
      </c>
      <c r="AJ208" s="199"/>
    </row>
    <row r="209" spans="2:37" s="191" customFormat="1" ht="22.15" customHeight="1">
      <c r="B209" s="202"/>
      <c r="C209" s="571"/>
      <c r="D209" s="572"/>
      <c r="E209" s="202"/>
      <c r="F209" s="435"/>
      <c r="G209" s="436"/>
      <c r="H209" s="435"/>
      <c r="I209" s="435"/>
      <c r="J209" s="435"/>
      <c r="K209" s="437"/>
      <c r="L209" s="410"/>
      <c r="M209" s="203"/>
      <c r="N209" s="175"/>
      <c r="O209" s="183"/>
      <c r="P209" s="333"/>
      <c r="Q209" s="199"/>
      <c r="R209" s="334"/>
      <c r="AE209" s="203"/>
      <c r="AF209" s="203"/>
      <c r="AG209" s="175"/>
      <c r="AH209" s="183"/>
      <c r="AI209" s="333"/>
      <c r="AJ209" s="199"/>
      <c r="AK209" s="334"/>
    </row>
    <row r="210" spans="2:37" s="191" customFormat="1" ht="22.15" customHeight="1">
      <c r="B210" s="202"/>
      <c r="C210" s="529"/>
      <c r="D210" s="530"/>
      <c r="E210" s="202"/>
      <c r="F210" s="435"/>
      <c r="G210" s="436"/>
      <c r="H210" s="435"/>
      <c r="I210" s="435"/>
      <c r="J210" s="435"/>
      <c r="K210" s="437"/>
      <c r="L210" s="410"/>
      <c r="M210" s="203"/>
      <c r="N210" s="175">
        <v>3016905</v>
      </c>
      <c r="O210" s="335"/>
      <c r="P210" s="336"/>
      <c r="Q210" s="337"/>
      <c r="AE210" s="203"/>
      <c r="AF210" s="203"/>
      <c r="AG210" s="175">
        <v>3016905</v>
      </c>
      <c r="AH210" s="335"/>
      <c r="AI210" s="336"/>
      <c r="AJ210" s="337"/>
    </row>
    <row r="211" spans="2:37" s="191" customFormat="1" ht="22.15" customHeight="1">
      <c r="B211" s="202"/>
      <c r="C211" s="529"/>
      <c r="D211" s="530"/>
      <c r="E211" s="202"/>
      <c r="F211" s="435"/>
      <c r="G211" s="436"/>
      <c r="H211" s="435"/>
      <c r="I211" s="435"/>
      <c r="J211" s="435"/>
      <c r="K211" s="437"/>
      <c r="L211" s="410"/>
      <c r="M211" s="203"/>
      <c r="AE211" s="203"/>
      <c r="AF211" s="203"/>
    </row>
    <row r="212" spans="2:37" s="191" customFormat="1" ht="22.15" customHeight="1">
      <c r="B212" s="202"/>
      <c r="C212" s="529"/>
      <c r="D212" s="530"/>
      <c r="E212" s="202"/>
      <c r="F212" s="435"/>
      <c r="G212" s="436"/>
      <c r="H212" s="435"/>
      <c r="I212" s="435"/>
      <c r="J212" s="435"/>
      <c r="K212" s="437"/>
      <c r="L212" s="410"/>
      <c r="M212" s="203"/>
      <c r="AE212" s="203"/>
      <c r="AF212" s="203"/>
    </row>
    <row r="213" spans="2:37" s="191" customFormat="1" ht="22.15" customHeight="1">
      <c r="B213" s="202"/>
      <c r="C213" s="513"/>
      <c r="D213" s="514"/>
      <c r="E213" s="202"/>
      <c r="F213" s="435"/>
      <c r="G213" s="436"/>
      <c r="H213" s="435"/>
      <c r="I213" s="435"/>
      <c r="J213" s="435"/>
      <c r="K213" s="438"/>
      <c r="L213" s="410"/>
      <c r="M213" s="203"/>
      <c r="AE213" s="203"/>
      <c r="AF213" s="203"/>
    </row>
    <row r="214" spans="2:37" s="191" customFormat="1" ht="22.15" customHeight="1">
      <c r="B214" s="202"/>
      <c r="C214" s="513"/>
      <c r="D214" s="514"/>
      <c r="E214" s="202"/>
      <c r="F214" s="435"/>
      <c r="G214" s="436"/>
      <c r="H214" s="435"/>
      <c r="I214" s="435"/>
      <c r="J214" s="435"/>
      <c r="K214" s="438"/>
      <c r="L214" s="410"/>
      <c r="M214" s="203"/>
      <c r="AE214" s="203"/>
      <c r="AF214" s="203"/>
    </row>
    <row r="215" spans="2:37" s="191" customFormat="1" ht="22.15" customHeight="1">
      <c r="B215" s="202"/>
      <c r="C215" s="513"/>
      <c r="D215" s="514"/>
      <c r="E215" s="202"/>
      <c r="F215" s="435"/>
      <c r="G215" s="436"/>
      <c r="H215" s="435"/>
      <c r="I215" s="435"/>
      <c r="J215" s="435"/>
      <c r="K215" s="438"/>
      <c r="L215" s="410"/>
      <c r="M215" s="203"/>
      <c r="AE215" s="203"/>
      <c r="AF215" s="203"/>
    </row>
    <row r="216" spans="2:37" s="191" customFormat="1" ht="22.15" customHeight="1">
      <c r="B216" s="202"/>
      <c r="C216" s="513"/>
      <c r="D216" s="514"/>
      <c r="E216" s="202"/>
      <c r="F216" s="435"/>
      <c r="G216" s="436"/>
      <c r="H216" s="435"/>
      <c r="I216" s="435"/>
      <c r="J216" s="435"/>
      <c r="K216" s="438"/>
      <c r="L216" s="410"/>
      <c r="M216" s="203"/>
      <c r="AE216" s="203"/>
      <c r="AF216" s="203"/>
    </row>
    <row r="217" spans="2:37" s="191" customFormat="1" ht="22.15" customHeight="1">
      <c r="B217" s="202"/>
      <c r="C217" s="513"/>
      <c r="D217" s="514"/>
      <c r="E217" s="202"/>
      <c r="F217" s="435"/>
      <c r="G217" s="436"/>
      <c r="H217" s="435"/>
      <c r="I217" s="435"/>
      <c r="J217" s="435"/>
      <c r="K217" s="438"/>
      <c r="L217" s="410"/>
      <c r="M217" s="203"/>
      <c r="AE217" s="203"/>
      <c r="AF217" s="203"/>
    </row>
    <row r="218" spans="2:37" s="191" customFormat="1" ht="22.15" customHeight="1">
      <c r="B218" s="202"/>
      <c r="C218" s="513"/>
      <c r="D218" s="514"/>
      <c r="E218" s="202"/>
      <c r="F218" s="435"/>
      <c r="G218" s="436"/>
      <c r="H218" s="435"/>
      <c r="I218" s="435"/>
      <c r="J218" s="435"/>
      <c r="K218" s="438"/>
      <c r="L218" s="410"/>
      <c r="M218" s="203"/>
      <c r="AE218" s="203"/>
      <c r="AF218" s="203"/>
    </row>
    <row r="219" spans="2:37" s="191" customFormat="1" ht="22.15" customHeight="1">
      <c r="B219" s="202"/>
      <c r="C219" s="513"/>
      <c r="D219" s="514"/>
      <c r="E219" s="202"/>
      <c r="F219" s="435"/>
      <c r="G219" s="436"/>
      <c r="H219" s="435"/>
      <c r="I219" s="435"/>
      <c r="J219" s="435"/>
      <c r="K219" s="438"/>
      <c r="L219" s="410"/>
      <c r="M219" s="203"/>
      <c r="AE219" s="203"/>
      <c r="AF219" s="203"/>
    </row>
    <row r="220" spans="2:37" s="191" customFormat="1" ht="22.15" customHeight="1">
      <c r="B220" s="202"/>
      <c r="C220" s="513"/>
      <c r="D220" s="514"/>
      <c r="E220" s="202"/>
      <c r="F220" s="435"/>
      <c r="G220" s="436"/>
      <c r="H220" s="435"/>
      <c r="I220" s="435"/>
      <c r="J220" s="435"/>
      <c r="K220" s="438"/>
      <c r="L220" s="410"/>
      <c r="M220" s="203"/>
      <c r="AE220" s="203"/>
      <c r="AF220" s="203"/>
    </row>
    <row r="221" spans="2:37" s="191" customFormat="1" ht="22.15" customHeight="1">
      <c r="B221" s="202"/>
      <c r="C221" s="513"/>
      <c r="D221" s="514"/>
      <c r="E221" s="202"/>
      <c r="F221" s="435"/>
      <c r="G221" s="436"/>
      <c r="H221" s="435"/>
      <c r="I221" s="435"/>
      <c r="J221" s="435"/>
      <c r="K221" s="438"/>
      <c r="L221" s="410"/>
      <c r="M221" s="203"/>
      <c r="AE221" s="203"/>
      <c r="AF221" s="203"/>
    </row>
    <row r="222" spans="2:37" s="191" customFormat="1" ht="22.15" customHeight="1">
      <c r="B222" s="202"/>
      <c r="C222" s="513"/>
      <c r="D222" s="514"/>
      <c r="E222" s="202"/>
      <c r="F222" s="435"/>
      <c r="G222" s="436"/>
      <c r="H222" s="435"/>
      <c r="I222" s="435"/>
      <c r="J222" s="435"/>
      <c r="K222" s="438"/>
      <c r="L222" s="410"/>
      <c r="M222" s="203"/>
      <c r="AE222" s="203"/>
      <c r="AF222" s="203"/>
    </row>
    <row r="223" spans="2:37" s="191" customFormat="1" ht="22.15" customHeight="1">
      <c r="B223" s="202"/>
      <c r="C223" s="513"/>
      <c r="D223" s="514"/>
      <c r="E223" s="202"/>
      <c r="F223" s="435"/>
      <c r="G223" s="436"/>
      <c r="H223" s="435"/>
      <c r="I223" s="435"/>
      <c r="J223" s="435"/>
      <c r="K223" s="438"/>
      <c r="L223" s="410"/>
      <c r="M223" s="203"/>
      <c r="AE223" s="203"/>
      <c r="AF223" s="203"/>
    </row>
    <row r="224" spans="2:37" s="191" customFormat="1" ht="22.15" customHeight="1">
      <c r="B224" s="192"/>
      <c r="C224" s="531" t="s">
        <v>44</v>
      </c>
      <c r="D224" s="532"/>
      <c r="E224" s="439"/>
      <c r="F224" s="440"/>
      <c r="G224" s="439"/>
      <c r="H224" s="439"/>
      <c r="I224" s="441"/>
      <c r="J224" s="439"/>
      <c r="K224" s="132"/>
      <c r="L224" s="442"/>
      <c r="M224" s="358"/>
      <c r="AE224" s="193"/>
      <c r="AF224" s="358"/>
    </row>
    <row r="225" spans="2:35" s="191" customFormat="1">
      <c r="B225" s="194">
        <v>2</v>
      </c>
      <c r="C225" s="195" t="s">
        <v>66</v>
      </c>
      <c r="D225" s="196"/>
      <c r="E225" s="416"/>
      <c r="F225" s="417"/>
      <c r="G225" s="418"/>
      <c r="H225" s="417"/>
      <c r="I225" s="417"/>
      <c r="J225" s="417"/>
      <c r="K225" s="419"/>
      <c r="L225" s="412"/>
      <c r="M225" s="197"/>
      <c r="AE225" s="197"/>
      <c r="AF225" s="197"/>
    </row>
    <row r="226" spans="2:35" s="191" customFormat="1">
      <c r="B226" s="194"/>
      <c r="C226" s="527" t="s">
        <v>65</v>
      </c>
      <c r="D226" s="528"/>
      <c r="E226" s="78"/>
      <c r="F226" s="79"/>
      <c r="G226" s="79"/>
      <c r="H226" s="80"/>
      <c r="I226" s="80"/>
      <c r="J226" s="80"/>
      <c r="K226" s="106"/>
      <c r="L226" s="410"/>
      <c r="M226" s="198"/>
      <c r="N226" s="175">
        <f>SUM(K226*1.2969)</f>
        <v>0</v>
      </c>
      <c r="O226" s="175">
        <f>SUM(N226/N227*100)</f>
        <v>0</v>
      </c>
      <c r="P226" s="191">
        <v>5</v>
      </c>
      <c r="AE226" s="198"/>
      <c r="AF226" s="198"/>
      <c r="AG226" s="175">
        <f>SUM(AD226*1.2969)</f>
        <v>0</v>
      </c>
      <c r="AH226" s="175">
        <f>SUM(AG226/AG227*100)</f>
        <v>0</v>
      </c>
      <c r="AI226" s="191">
        <v>5</v>
      </c>
    </row>
    <row r="227" spans="2:35" s="191" customFormat="1" ht="22.15" customHeight="1">
      <c r="B227" s="82"/>
      <c r="C227" s="511" t="s">
        <v>53</v>
      </c>
      <c r="D227" s="512"/>
      <c r="E227" s="105"/>
      <c r="F227" s="70"/>
      <c r="G227" s="70"/>
      <c r="H227" s="97"/>
      <c r="I227" s="70"/>
      <c r="J227" s="97"/>
      <c r="K227" s="187"/>
      <c r="L227" s="212"/>
      <c r="M227" s="71"/>
      <c r="N227" s="175">
        <v>9800000</v>
      </c>
      <c r="AE227" s="71"/>
      <c r="AF227" s="71"/>
      <c r="AG227" s="175">
        <v>9800000</v>
      </c>
    </row>
    <row r="228" spans="2:35" s="191" customFormat="1">
      <c r="B228" s="194"/>
      <c r="C228" s="515" t="s">
        <v>80</v>
      </c>
      <c r="D228" s="516"/>
      <c r="E228" s="105" t="s">
        <v>52</v>
      </c>
      <c r="F228" s="70">
        <v>4</v>
      </c>
      <c r="G228" s="70"/>
      <c r="H228" s="97"/>
      <c r="I228" s="70"/>
      <c r="J228" s="97"/>
      <c r="K228" s="187"/>
      <c r="L228" s="215"/>
      <c r="M228" s="347" t="s">
        <v>192</v>
      </c>
      <c r="AE228" s="347" t="s">
        <v>160</v>
      </c>
      <c r="AF228" s="347" t="s">
        <v>192</v>
      </c>
    </row>
    <row r="229" spans="2:35" s="191" customFormat="1">
      <c r="B229" s="194"/>
      <c r="C229" s="515" t="s">
        <v>81</v>
      </c>
      <c r="D229" s="516"/>
      <c r="E229" s="105" t="s">
        <v>52</v>
      </c>
      <c r="F229" s="70">
        <v>2</v>
      </c>
      <c r="G229" s="188"/>
      <c r="H229" s="97"/>
      <c r="I229" s="188"/>
      <c r="J229" s="97"/>
      <c r="K229" s="187"/>
      <c r="L229" s="215"/>
      <c r="M229" s="347" t="s">
        <v>192</v>
      </c>
      <c r="AE229" s="347" t="s">
        <v>160</v>
      </c>
      <c r="AF229" s="347" t="s">
        <v>192</v>
      </c>
    </row>
    <row r="230" spans="2:35" s="191" customFormat="1" ht="22.15" customHeight="1">
      <c r="B230" s="82"/>
      <c r="C230" s="511" t="s">
        <v>54</v>
      </c>
      <c r="D230" s="512"/>
      <c r="E230" s="105"/>
      <c r="F230" s="70"/>
      <c r="G230" s="70"/>
      <c r="H230" s="97"/>
      <c r="I230" s="70"/>
      <c r="J230" s="97"/>
      <c r="K230" s="187"/>
      <c r="L230" s="212"/>
      <c r="M230" s="71"/>
      <c r="N230" s="175">
        <v>9800000</v>
      </c>
      <c r="AE230" s="71"/>
      <c r="AF230" s="71"/>
      <c r="AG230" s="175">
        <v>9800000</v>
      </c>
    </row>
    <row r="231" spans="2:35" s="191" customFormat="1">
      <c r="B231" s="194"/>
      <c r="C231" s="515" t="s">
        <v>81</v>
      </c>
      <c r="D231" s="516"/>
      <c r="E231" s="105" t="s">
        <v>52</v>
      </c>
      <c r="F231" s="70">
        <v>1</v>
      </c>
      <c r="G231" s="188"/>
      <c r="H231" s="97"/>
      <c r="I231" s="188"/>
      <c r="J231" s="97"/>
      <c r="K231" s="187"/>
      <c r="L231" s="212"/>
      <c r="M231" s="71"/>
      <c r="AE231" s="361" t="s">
        <v>161</v>
      </c>
      <c r="AF231" s="71"/>
    </row>
    <row r="232" spans="2:35" s="191" customFormat="1">
      <c r="B232" s="194"/>
      <c r="C232" s="518" t="s">
        <v>82</v>
      </c>
      <c r="D232" s="519"/>
      <c r="E232" s="420" t="s">
        <v>64</v>
      </c>
      <c r="F232" s="70">
        <v>2</v>
      </c>
      <c r="G232" s="70"/>
      <c r="H232" s="97"/>
      <c r="I232" s="188"/>
      <c r="J232" s="97"/>
      <c r="K232" s="187"/>
      <c r="L232" s="212"/>
      <c r="M232" s="347"/>
      <c r="AE232" s="361" t="s">
        <v>161</v>
      </c>
      <c r="AF232" s="347"/>
    </row>
    <row r="233" spans="2:35" s="191" customFormat="1" ht="22.15" customHeight="1">
      <c r="B233" s="82"/>
      <c r="C233" s="511" t="s">
        <v>57</v>
      </c>
      <c r="D233" s="512"/>
      <c r="E233" s="105"/>
      <c r="F233" s="70"/>
      <c r="G233" s="70"/>
      <c r="H233" s="97"/>
      <c r="I233" s="70"/>
      <c r="J233" s="97"/>
      <c r="K233" s="187"/>
      <c r="L233" s="212"/>
      <c r="M233" s="71"/>
      <c r="N233" s="175">
        <v>9800000</v>
      </c>
      <c r="AE233" s="71"/>
      <c r="AF233" s="71"/>
      <c r="AG233" s="175">
        <v>9800000</v>
      </c>
    </row>
    <row r="234" spans="2:35" s="191" customFormat="1">
      <c r="B234" s="194"/>
      <c r="C234" s="518" t="s">
        <v>83</v>
      </c>
      <c r="D234" s="519"/>
      <c r="E234" s="420" t="s">
        <v>52</v>
      </c>
      <c r="F234" s="70">
        <v>5</v>
      </c>
      <c r="G234" s="70"/>
      <c r="H234" s="97"/>
      <c r="I234" s="188"/>
      <c r="J234" s="97"/>
      <c r="K234" s="187"/>
      <c r="L234" s="212"/>
      <c r="M234" s="347"/>
      <c r="AE234" s="361" t="s">
        <v>161</v>
      </c>
      <c r="AF234" s="347"/>
    </row>
    <row r="235" spans="2:35" s="191" customFormat="1">
      <c r="B235" s="194"/>
      <c r="C235" s="351" t="s">
        <v>84</v>
      </c>
      <c r="D235" s="341"/>
      <c r="E235" s="420"/>
      <c r="F235" s="70"/>
      <c r="G235" s="70"/>
      <c r="H235" s="97"/>
      <c r="I235" s="188"/>
      <c r="J235" s="97"/>
      <c r="K235" s="187"/>
      <c r="L235" s="212"/>
      <c r="M235" s="65"/>
      <c r="AE235" s="65"/>
      <c r="AF235" s="65"/>
    </row>
    <row r="236" spans="2:35" s="191" customFormat="1">
      <c r="B236" s="194"/>
      <c r="C236" s="380" t="s">
        <v>85</v>
      </c>
      <c r="D236" s="341"/>
      <c r="E236" s="420" t="s">
        <v>69</v>
      </c>
      <c r="F236" s="70">
        <v>1</v>
      </c>
      <c r="G236" s="70"/>
      <c r="H236" s="97"/>
      <c r="I236" s="188"/>
      <c r="J236" s="97"/>
      <c r="K236" s="187"/>
      <c r="L236" s="212"/>
      <c r="M236" s="347"/>
      <c r="AE236" s="361" t="s">
        <v>161</v>
      </c>
      <c r="AF236" s="347"/>
    </row>
    <row r="237" spans="2:35" s="191" customFormat="1">
      <c r="B237" s="194"/>
      <c r="C237" s="340" t="s">
        <v>86</v>
      </c>
      <c r="D237" s="341"/>
      <c r="E237" s="420" t="s">
        <v>87</v>
      </c>
      <c r="F237" s="70">
        <v>180</v>
      </c>
      <c r="G237" s="70"/>
      <c r="H237" s="97"/>
      <c r="I237" s="188"/>
      <c r="J237" s="97"/>
      <c r="K237" s="187"/>
      <c r="L237" s="215"/>
      <c r="M237" s="347" t="s">
        <v>192</v>
      </c>
      <c r="AE237" s="347" t="s">
        <v>160</v>
      </c>
      <c r="AF237" s="347" t="s">
        <v>192</v>
      </c>
    </row>
    <row r="238" spans="2:35" s="191" customFormat="1">
      <c r="B238" s="194"/>
      <c r="C238" s="340" t="s">
        <v>88</v>
      </c>
      <c r="D238" s="341"/>
      <c r="E238" s="420" t="s">
        <v>87</v>
      </c>
      <c r="F238" s="70">
        <v>60</v>
      </c>
      <c r="G238" s="70"/>
      <c r="H238" s="97"/>
      <c r="I238" s="188"/>
      <c r="J238" s="97"/>
      <c r="K238" s="187"/>
      <c r="L238" s="212"/>
      <c r="M238" s="347"/>
      <c r="AE238" s="361" t="s">
        <v>161</v>
      </c>
      <c r="AF238" s="347"/>
    </row>
    <row r="239" spans="2:35" s="191" customFormat="1">
      <c r="B239" s="243"/>
      <c r="C239" s="520" t="s">
        <v>89</v>
      </c>
      <c r="D239" s="521"/>
      <c r="E239" s="421" t="s">
        <v>51</v>
      </c>
      <c r="F239" s="244">
        <v>1</v>
      </c>
      <c r="G239" s="244"/>
      <c r="H239" s="219"/>
      <c r="I239" s="245"/>
      <c r="J239" s="219"/>
      <c r="K239" s="246"/>
      <c r="L239" s="220"/>
      <c r="M239" s="65"/>
      <c r="AE239" s="247"/>
      <c r="AF239" s="65"/>
    </row>
    <row r="240" spans="2:35" s="199" customFormat="1" ht="22.15" customHeight="1">
      <c r="B240" s="227"/>
      <c r="C240" s="522" t="s">
        <v>19</v>
      </c>
      <c r="D240" s="522"/>
      <c r="E240" s="228"/>
      <c r="F240" s="230"/>
      <c r="G240" s="230"/>
      <c r="H240" s="230"/>
      <c r="I240" s="230"/>
      <c r="J240" s="230"/>
      <c r="K240" s="230"/>
      <c r="L240" s="411"/>
      <c r="M240" s="198"/>
      <c r="AE240" s="249"/>
      <c r="AF240" s="198"/>
    </row>
    <row r="241" spans="2:35" s="191" customFormat="1">
      <c r="B241" s="194"/>
      <c r="C241" s="523" t="s">
        <v>67</v>
      </c>
      <c r="D241" s="524"/>
      <c r="E241" s="222"/>
      <c r="F241" s="224"/>
      <c r="G241" s="224"/>
      <c r="H241" s="225"/>
      <c r="I241" s="225"/>
      <c r="J241" s="225"/>
      <c r="K241" s="226"/>
      <c r="L241" s="412"/>
      <c r="M241" s="198"/>
      <c r="N241" s="175">
        <f>SUM(K241*1.2969)</f>
        <v>0</v>
      </c>
      <c r="O241" s="175">
        <f>SUM(N241/N242*100)</f>
        <v>0</v>
      </c>
      <c r="P241" s="191">
        <v>5</v>
      </c>
      <c r="AE241" s="248"/>
      <c r="AF241" s="198"/>
      <c r="AG241" s="175">
        <f>SUM(AD241*1.2969)</f>
        <v>0</v>
      </c>
      <c r="AH241" s="175">
        <f>SUM(AG241/AG242*100)</f>
        <v>0</v>
      </c>
      <c r="AI241" s="191">
        <v>5</v>
      </c>
    </row>
    <row r="242" spans="2:35" s="191" customFormat="1" ht="22.15" customHeight="1">
      <c r="B242" s="82"/>
      <c r="C242" s="511" t="s">
        <v>58</v>
      </c>
      <c r="D242" s="512"/>
      <c r="E242" s="105"/>
      <c r="F242" s="70"/>
      <c r="G242" s="70"/>
      <c r="H242" s="97"/>
      <c r="I242" s="70"/>
      <c r="J242" s="97"/>
      <c r="K242" s="187"/>
      <c r="L242" s="212"/>
      <c r="M242" s="71"/>
      <c r="N242" s="175">
        <v>9800000</v>
      </c>
      <c r="AE242" s="71"/>
      <c r="AF242" s="71"/>
      <c r="AG242" s="175">
        <v>9800000</v>
      </c>
    </row>
    <row r="243" spans="2:35" s="191" customFormat="1">
      <c r="B243" s="194"/>
      <c r="C243" s="515" t="s">
        <v>162</v>
      </c>
      <c r="D243" s="516"/>
      <c r="E243" s="105" t="s">
        <v>52</v>
      </c>
      <c r="F243" s="70">
        <v>6</v>
      </c>
      <c r="G243" s="70"/>
      <c r="H243" s="97"/>
      <c r="I243" s="70"/>
      <c r="J243" s="97"/>
      <c r="K243" s="187"/>
      <c r="L243" s="215"/>
      <c r="M243" s="347" t="s">
        <v>192</v>
      </c>
      <c r="AE243" s="347" t="s">
        <v>160</v>
      </c>
      <c r="AF243" s="347" t="s">
        <v>192</v>
      </c>
    </row>
    <row r="244" spans="2:35" s="191" customFormat="1">
      <c r="B244" s="194"/>
      <c r="C244" s="515" t="s">
        <v>81</v>
      </c>
      <c r="D244" s="516"/>
      <c r="E244" s="105" t="s">
        <v>52</v>
      </c>
      <c r="F244" s="70">
        <v>2</v>
      </c>
      <c r="G244" s="188"/>
      <c r="H244" s="97"/>
      <c r="I244" s="188"/>
      <c r="J244" s="97"/>
      <c r="K244" s="187"/>
      <c r="L244" s="212"/>
      <c r="M244" s="189"/>
      <c r="AE244" s="361" t="s">
        <v>161</v>
      </c>
      <c r="AF244" s="189"/>
    </row>
    <row r="245" spans="2:35" s="191" customFormat="1" ht="22.15" customHeight="1">
      <c r="B245" s="82"/>
      <c r="C245" s="511" t="s">
        <v>59</v>
      </c>
      <c r="D245" s="512"/>
      <c r="E245" s="105"/>
      <c r="F245" s="70"/>
      <c r="G245" s="70"/>
      <c r="H245" s="97"/>
      <c r="I245" s="70"/>
      <c r="J245" s="97"/>
      <c r="K245" s="187"/>
      <c r="L245" s="413"/>
      <c r="M245" s="189"/>
      <c r="N245" s="175">
        <v>9800000</v>
      </c>
      <c r="AE245" s="189"/>
      <c r="AF245" s="189"/>
      <c r="AG245" s="175">
        <v>9800000</v>
      </c>
    </row>
    <row r="246" spans="2:35" s="191" customFormat="1">
      <c r="B246" s="194"/>
      <c r="C246" s="515" t="s">
        <v>162</v>
      </c>
      <c r="D246" s="516"/>
      <c r="E246" s="105" t="s">
        <v>52</v>
      </c>
      <c r="F246" s="70">
        <v>6</v>
      </c>
      <c r="G246" s="70"/>
      <c r="H246" s="97"/>
      <c r="I246" s="70"/>
      <c r="J246" s="97"/>
      <c r="K246" s="187"/>
      <c r="L246" s="215"/>
      <c r="M246" s="347" t="s">
        <v>192</v>
      </c>
      <c r="AE246" s="347" t="s">
        <v>160</v>
      </c>
      <c r="AF246" s="347" t="s">
        <v>192</v>
      </c>
    </row>
    <row r="247" spans="2:35" s="191" customFormat="1">
      <c r="B247" s="194"/>
      <c r="C247" s="515" t="s">
        <v>81</v>
      </c>
      <c r="D247" s="516"/>
      <c r="E247" s="105" t="s">
        <v>52</v>
      </c>
      <c r="F247" s="70">
        <v>2</v>
      </c>
      <c r="G247" s="188"/>
      <c r="H247" s="97"/>
      <c r="I247" s="188"/>
      <c r="J247" s="97"/>
      <c r="K247" s="187"/>
      <c r="L247" s="212"/>
      <c r="M247" s="215"/>
      <c r="AE247" s="361" t="s">
        <v>161</v>
      </c>
      <c r="AF247" s="215"/>
    </row>
    <row r="248" spans="2:35" s="191" customFormat="1" ht="22.15" customHeight="1">
      <c r="B248" s="82"/>
      <c r="C248" s="511" t="s">
        <v>60</v>
      </c>
      <c r="D248" s="512"/>
      <c r="E248" s="105"/>
      <c r="F248" s="70"/>
      <c r="G248" s="70"/>
      <c r="H248" s="97"/>
      <c r="I248" s="70"/>
      <c r="J248" s="97"/>
      <c r="K248" s="187"/>
      <c r="L248" s="413"/>
      <c r="M248" s="189"/>
      <c r="N248" s="175">
        <v>9800000</v>
      </c>
      <c r="AE248" s="189"/>
      <c r="AF248" s="189"/>
      <c r="AG248" s="175">
        <v>9800000</v>
      </c>
    </row>
    <row r="249" spans="2:35" s="191" customFormat="1">
      <c r="B249" s="194"/>
      <c r="C249" s="518" t="s">
        <v>83</v>
      </c>
      <c r="D249" s="519"/>
      <c r="E249" s="420" t="s">
        <v>52</v>
      </c>
      <c r="F249" s="70">
        <v>5</v>
      </c>
      <c r="G249" s="70"/>
      <c r="H249" s="97"/>
      <c r="I249" s="188"/>
      <c r="J249" s="97"/>
      <c r="K249" s="187"/>
      <c r="L249" s="212"/>
      <c r="M249" s="347"/>
      <c r="AE249" s="361" t="s">
        <v>161</v>
      </c>
      <c r="AF249" s="347"/>
    </row>
    <row r="250" spans="2:35" s="191" customFormat="1">
      <c r="B250" s="194"/>
      <c r="C250" s="351" t="s">
        <v>84</v>
      </c>
      <c r="D250" s="341"/>
      <c r="E250" s="420"/>
      <c r="F250" s="70"/>
      <c r="G250" s="70"/>
      <c r="H250" s="97"/>
      <c r="I250" s="188"/>
      <c r="J250" s="97"/>
      <c r="K250" s="187"/>
      <c r="L250" s="413"/>
      <c r="M250" s="189"/>
      <c r="AE250" s="189"/>
      <c r="AF250" s="189"/>
    </row>
    <row r="251" spans="2:35" s="191" customFormat="1">
      <c r="B251" s="194"/>
      <c r="C251" s="380" t="s">
        <v>85</v>
      </c>
      <c r="D251" s="341"/>
      <c r="E251" s="420" t="s">
        <v>69</v>
      </c>
      <c r="F251" s="70">
        <v>1</v>
      </c>
      <c r="G251" s="70"/>
      <c r="H251" s="97"/>
      <c r="I251" s="188"/>
      <c r="J251" s="97"/>
      <c r="K251" s="187"/>
      <c r="L251" s="215"/>
      <c r="M251" s="347" t="s">
        <v>192</v>
      </c>
      <c r="AE251" s="347" t="s">
        <v>160</v>
      </c>
      <c r="AF251" s="347" t="s">
        <v>192</v>
      </c>
    </row>
    <row r="252" spans="2:35" s="191" customFormat="1">
      <c r="B252" s="194"/>
      <c r="C252" s="340" t="s">
        <v>86</v>
      </c>
      <c r="D252" s="341"/>
      <c r="E252" s="420" t="s">
        <v>87</v>
      </c>
      <c r="F252" s="70">
        <v>300</v>
      </c>
      <c r="G252" s="70"/>
      <c r="H252" s="97"/>
      <c r="I252" s="188"/>
      <c r="J252" s="97"/>
      <c r="K252" s="187"/>
      <c r="L252" s="215"/>
      <c r="M252" s="347" t="s">
        <v>192</v>
      </c>
      <c r="AE252" s="347" t="s">
        <v>160</v>
      </c>
      <c r="AF252" s="347" t="s">
        <v>192</v>
      </c>
    </row>
    <row r="253" spans="2:35" s="191" customFormat="1">
      <c r="B253" s="194"/>
      <c r="C253" s="340" t="s">
        <v>88</v>
      </c>
      <c r="D253" s="341"/>
      <c r="E253" s="420" t="s">
        <v>87</v>
      </c>
      <c r="F253" s="70">
        <v>100</v>
      </c>
      <c r="G253" s="70"/>
      <c r="H253" s="97"/>
      <c r="I253" s="188"/>
      <c r="J253" s="97"/>
      <c r="K253" s="187"/>
      <c r="L253" s="212"/>
      <c r="M253" s="347"/>
      <c r="AE253" s="361" t="s">
        <v>161</v>
      </c>
      <c r="AF253" s="347"/>
    </row>
    <row r="254" spans="2:35" s="191" customFormat="1">
      <c r="B254" s="243"/>
      <c r="C254" s="520" t="s">
        <v>89</v>
      </c>
      <c r="D254" s="521"/>
      <c r="E254" s="421" t="s">
        <v>51</v>
      </c>
      <c r="F254" s="244">
        <v>1</v>
      </c>
      <c r="G254" s="244"/>
      <c r="H254" s="219"/>
      <c r="I254" s="245"/>
      <c r="J254" s="219"/>
      <c r="K254" s="246"/>
      <c r="L254" s="414"/>
      <c r="M254" s="189"/>
      <c r="AE254" s="250"/>
      <c r="AF254" s="189"/>
    </row>
    <row r="255" spans="2:35" s="199" customFormat="1" ht="22.15" customHeight="1">
      <c r="B255" s="227"/>
      <c r="C255" s="522" t="s">
        <v>19</v>
      </c>
      <c r="D255" s="522"/>
      <c r="E255" s="228"/>
      <c r="F255" s="230"/>
      <c r="G255" s="230"/>
      <c r="H255" s="230"/>
      <c r="I255" s="230"/>
      <c r="J255" s="230"/>
      <c r="K255" s="230"/>
      <c r="L255" s="229"/>
      <c r="M255" s="81"/>
      <c r="AE255" s="230"/>
      <c r="AF255" s="81"/>
    </row>
    <row r="256" spans="2:35" s="191" customFormat="1">
      <c r="B256" s="194"/>
      <c r="C256" s="523" t="s">
        <v>68</v>
      </c>
      <c r="D256" s="524"/>
      <c r="E256" s="222"/>
      <c r="F256" s="224"/>
      <c r="G256" s="224"/>
      <c r="H256" s="224"/>
      <c r="I256" s="225"/>
      <c r="J256" s="225"/>
      <c r="K256" s="225"/>
      <c r="L256" s="415"/>
      <c r="M256" s="80"/>
      <c r="N256" s="175">
        <f>SUM(K256*1.2969)</f>
        <v>0</v>
      </c>
      <c r="O256" s="175">
        <f>SUM(N256/N257*100)</f>
        <v>0</v>
      </c>
      <c r="P256" s="191">
        <v>5</v>
      </c>
      <c r="AE256" s="225"/>
      <c r="AF256" s="80"/>
      <c r="AG256" s="175">
        <f>SUM(AD256*1.2969)</f>
        <v>0</v>
      </c>
      <c r="AH256" s="175">
        <f>SUM(AG256/AG257*100)</f>
        <v>0</v>
      </c>
      <c r="AI256" s="191">
        <v>5</v>
      </c>
    </row>
    <row r="257" spans="2:33" s="191" customFormat="1" ht="22.15" customHeight="1">
      <c r="B257" s="82"/>
      <c r="C257" s="511" t="s">
        <v>164</v>
      </c>
      <c r="D257" s="512"/>
      <c r="E257" s="105"/>
      <c r="F257" s="70"/>
      <c r="G257" s="70"/>
      <c r="H257" s="70"/>
      <c r="I257" s="97"/>
      <c r="J257" s="70"/>
      <c r="K257" s="97"/>
      <c r="L257" s="413"/>
      <c r="M257" s="189"/>
      <c r="N257" s="175">
        <v>9800000</v>
      </c>
      <c r="AE257" s="189"/>
      <c r="AF257" s="189"/>
      <c r="AG257" s="175">
        <v>9800000</v>
      </c>
    </row>
    <row r="258" spans="2:33" s="191" customFormat="1">
      <c r="B258" s="194"/>
      <c r="C258" s="515" t="s">
        <v>162</v>
      </c>
      <c r="D258" s="516"/>
      <c r="E258" s="105" t="s">
        <v>52</v>
      </c>
      <c r="F258" s="70">
        <v>10</v>
      </c>
      <c r="G258" s="70"/>
      <c r="H258" s="97"/>
      <c r="I258" s="70"/>
      <c r="J258" s="97"/>
      <c r="K258" s="187"/>
      <c r="L258" s="215"/>
      <c r="M258" s="347" t="s">
        <v>192</v>
      </c>
      <c r="AE258" s="347" t="s">
        <v>160</v>
      </c>
      <c r="AF258" s="347" t="s">
        <v>192</v>
      </c>
    </row>
    <row r="259" spans="2:33" s="191" customFormat="1">
      <c r="B259" s="194"/>
      <c r="C259" s="518" t="s">
        <v>90</v>
      </c>
      <c r="D259" s="519"/>
      <c r="E259" s="420" t="s">
        <v>64</v>
      </c>
      <c r="F259" s="70">
        <v>4</v>
      </c>
      <c r="G259" s="70"/>
      <c r="H259" s="97"/>
      <c r="I259" s="188"/>
      <c r="J259" s="97"/>
      <c r="K259" s="187"/>
      <c r="L259" s="212"/>
      <c r="M259" s="347"/>
      <c r="AE259" s="361" t="s">
        <v>161</v>
      </c>
      <c r="AF259" s="347"/>
    </row>
    <row r="260" spans="2:33" s="191" customFormat="1">
      <c r="B260" s="194"/>
      <c r="C260" s="351" t="s">
        <v>84</v>
      </c>
      <c r="D260" s="341"/>
      <c r="E260" s="420"/>
      <c r="F260" s="70"/>
      <c r="G260" s="70"/>
      <c r="H260" s="97"/>
      <c r="I260" s="188"/>
      <c r="J260" s="97"/>
      <c r="K260" s="187"/>
      <c r="L260" s="413"/>
      <c r="M260" s="189"/>
      <c r="AE260" s="189"/>
      <c r="AF260" s="189"/>
    </row>
    <row r="261" spans="2:33" s="191" customFormat="1">
      <c r="B261" s="194"/>
      <c r="C261" s="351" t="s">
        <v>85</v>
      </c>
      <c r="D261" s="341"/>
      <c r="E261" s="420" t="s">
        <v>69</v>
      </c>
      <c r="F261" s="70">
        <v>1</v>
      </c>
      <c r="G261" s="70"/>
      <c r="H261" s="97"/>
      <c r="I261" s="188"/>
      <c r="J261" s="97"/>
      <c r="K261" s="187"/>
      <c r="L261" s="212"/>
      <c r="M261" s="347"/>
      <c r="AE261" s="361" t="s">
        <v>161</v>
      </c>
      <c r="AF261" s="347"/>
    </row>
    <row r="262" spans="2:33" s="191" customFormat="1">
      <c r="B262" s="194"/>
      <c r="C262" s="340" t="s">
        <v>86</v>
      </c>
      <c r="D262" s="341"/>
      <c r="E262" s="420" t="s">
        <v>87</v>
      </c>
      <c r="F262" s="70">
        <v>280</v>
      </c>
      <c r="G262" s="70"/>
      <c r="H262" s="97"/>
      <c r="I262" s="188"/>
      <c r="J262" s="97"/>
      <c r="K262" s="187"/>
      <c r="L262" s="215"/>
      <c r="M262" s="347" t="s">
        <v>192</v>
      </c>
      <c r="AE262" s="347" t="s">
        <v>160</v>
      </c>
      <c r="AF262" s="347" t="s">
        <v>192</v>
      </c>
    </row>
    <row r="263" spans="2:33" s="191" customFormat="1">
      <c r="B263" s="194"/>
      <c r="C263" s="340" t="s">
        <v>88</v>
      </c>
      <c r="D263" s="341"/>
      <c r="E263" s="420" t="s">
        <v>87</v>
      </c>
      <c r="F263" s="70">
        <v>94</v>
      </c>
      <c r="G263" s="70"/>
      <c r="H263" s="97"/>
      <c r="I263" s="188"/>
      <c r="J263" s="97"/>
      <c r="K263" s="187"/>
      <c r="L263" s="212"/>
      <c r="M263" s="347"/>
      <c r="AE263" s="361" t="s">
        <v>161</v>
      </c>
      <c r="AF263" s="347"/>
    </row>
    <row r="264" spans="2:33" s="191" customFormat="1">
      <c r="B264" s="243"/>
      <c r="C264" s="520" t="s">
        <v>89</v>
      </c>
      <c r="D264" s="521"/>
      <c r="E264" s="421" t="s">
        <v>51</v>
      </c>
      <c r="F264" s="244">
        <v>1</v>
      </c>
      <c r="G264" s="244"/>
      <c r="H264" s="219"/>
      <c r="I264" s="245"/>
      <c r="J264" s="219"/>
      <c r="K264" s="246"/>
      <c r="L264" s="414"/>
      <c r="M264" s="189"/>
      <c r="AE264" s="250"/>
      <c r="AF264" s="189"/>
    </row>
    <row r="265" spans="2:33" s="199" customFormat="1" ht="22.15" customHeight="1">
      <c r="B265" s="227"/>
      <c r="C265" s="522" t="s">
        <v>19</v>
      </c>
      <c r="D265" s="522"/>
      <c r="E265" s="228"/>
      <c r="F265" s="230"/>
      <c r="G265" s="230"/>
      <c r="H265" s="230"/>
      <c r="I265" s="230"/>
      <c r="J265" s="230"/>
      <c r="K265" s="230"/>
      <c r="L265" s="229"/>
      <c r="M265" s="81"/>
      <c r="AE265" s="230"/>
      <c r="AF265" s="81"/>
    </row>
    <row r="266" spans="2:33" s="191" customFormat="1">
      <c r="B266" s="194"/>
      <c r="C266" s="251" t="s">
        <v>91</v>
      </c>
      <c r="D266" s="252"/>
      <c r="E266" s="422"/>
      <c r="F266" s="423"/>
      <c r="G266" s="424"/>
      <c r="H266" s="424"/>
      <c r="I266" s="424"/>
      <c r="J266" s="424"/>
      <c r="K266" s="424"/>
      <c r="L266" s="425"/>
      <c r="M266" s="65"/>
      <c r="AE266" s="253"/>
      <c r="AF266" s="65"/>
    </row>
    <row r="267" spans="2:33" s="191" customFormat="1">
      <c r="B267" s="194"/>
      <c r="C267" s="200" t="s">
        <v>92</v>
      </c>
      <c r="D267" s="341"/>
      <c r="E267" s="420"/>
      <c r="F267" s="426"/>
      <c r="G267" s="70"/>
      <c r="H267" s="70"/>
      <c r="I267" s="70"/>
      <c r="J267" s="70"/>
      <c r="K267" s="70"/>
      <c r="L267" s="212"/>
      <c r="M267" s="65"/>
      <c r="AE267" s="65"/>
      <c r="AF267" s="65"/>
    </row>
    <row r="268" spans="2:33" s="191" customFormat="1">
      <c r="B268" s="194"/>
      <c r="C268" s="348" t="s">
        <v>93</v>
      </c>
      <c r="D268" s="349"/>
      <c r="E268" s="427" t="s">
        <v>52</v>
      </c>
      <c r="F268" s="428">
        <v>1</v>
      </c>
      <c r="G268" s="429"/>
      <c r="H268" s="97"/>
      <c r="I268" s="322"/>
      <c r="J268" s="97"/>
      <c r="K268" s="350"/>
      <c r="L268" s="212"/>
      <c r="M268" s="65"/>
      <c r="AE268" s="361" t="s">
        <v>161</v>
      </c>
      <c r="AF268" s="65"/>
    </row>
    <row r="269" spans="2:33" s="191" customFormat="1">
      <c r="B269" s="194"/>
      <c r="C269" s="348" t="s">
        <v>94</v>
      </c>
      <c r="D269" s="349"/>
      <c r="E269" s="427" t="s">
        <v>69</v>
      </c>
      <c r="F269" s="428">
        <v>4</v>
      </c>
      <c r="G269" s="429"/>
      <c r="H269" s="97"/>
      <c r="I269" s="322"/>
      <c r="J269" s="97"/>
      <c r="K269" s="350"/>
      <c r="L269" s="212"/>
      <c r="M269" s="65"/>
      <c r="AE269" s="361" t="s">
        <v>161</v>
      </c>
      <c r="AF269" s="65"/>
    </row>
    <row r="270" spans="2:33" s="191" customFormat="1">
      <c r="B270" s="194"/>
      <c r="C270" s="348" t="s">
        <v>95</v>
      </c>
      <c r="D270" s="349"/>
      <c r="E270" s="427" t="s">
        <v>87</v>
      </c>
      <c r="F270" s="428">
        <v>10</v>
      </c>
      <c r="G270" s="429"/>
      <c r="H270" s="97"/>
      <c r="I270" s="322"/>
      <c r="J270" s="97"/>
      <c r="K270" s="350"/>
      <c r="L270" s="212"/>
      <c r="M270" s="65"/>
      <c r="AE270" s="361" t="s">
        <v>161</v>
      </c>
      <c r="AF270" s="65"/>
    </row>
    <row r="271" spans="2:33" s="191" customFormat="1">
      <c r="B271" s="194"/>
      <c r="C271" s="348" t="s">
        <v>96</v>
      </c>
      <c r="D271" s="349"/>
      <c r="E271" s="427" t="s">
        <v>87</v>
      </c>
      <c r="F271" s="428">
        <v>150</v>
      </c>
      <c r="G271" s="429"/>
      <c r="H271" s="97"/>
      <c r="I271" s="322"/>
      <c r="J271" s="97"/>
      <c r="K271" s="350"/>
      <c r="L271" s="212"/>
      <c r="M271" s="65"/>
      <c r="AE271" s="361" t="s">
        <v>161</v>
      </c>
      <c r="AF271" s="65"/>
    </row>
    <row r="272" spans="2:33" s="191" customFormat="1">
      <c r="B272" s="194"/>
      <c r="C272" s="348" t="s">
        <v>97</v>
      </c>
      <c r="D272" s="349"/>
      <c r="E272" s="427" t="s">
        <v>87</v>
      </c>
      <c r="F272" s="428">
        <v>5</v>
      </c>
      <c r="G272" s="429"/>
      <c r="H272" s="97"/>
      <c r="I272" s="322"/>
      <c r="J272" s="97"/>
      <c r="K272" s="350"/>
      <c r="L272" s="212"/>
      <c r="M272" s="65"/>
      <c r="AE272" s="361" t="s">
        <v>161</v>
      </c>
      <c r="AF272" s="65"/>
    </row>
    <row r="273" spans="2:32" s="191" customFormat="1">
      <c r="B273" s="194"/>
      <c r="C273" s="340" t="s">
        <v>98</v>
      </c>
      <c r="D273" s="341"/>
      <c r="E273" s="420" t="s">
        <v>99</v>
      </c>
      <c r="F273" s="201">
        <v>70</v>
      </c>
      <c r="G273" s="70"/>
      <c r="H273" s="97"/>
      <c r="I273" s="188"/>
      <c r="J273" s="97"/>
      <c r="K273" s="187"/>
      <c r="L273" s="215"/>
      <c r="M273" s="347" t="s">
        <v>192</v>
      </c>
      <c r="AE273" s="347" t="s">
        <v>160</v>
      </c>
      <c r="AF273" s="347" t="s">
        <v>192</v>
      </c>
    </row>
    <row r="274" spans="2:32" s="191" customFormat="1">
      <c r="B274" s="194"/>
      <c r="C274" s="340" t="s">
        <v>88</v>
      </c>
      <c r="D274" s="341"/>
      <c r="E274" s="420" t="s">
        <v>87</v>
      </c>
      <c r="F274" s="201">
        <v>50</v>
      </c>
      <c r="G274" s="70"/>
      <c r="H274" s="97"/>
      <c r="I274" s="188"/>
      <c r="J274" s="97"/>
      <c r="K274" s="187"/>
      <c r="L274" s="212"/>
      <c r="M274" s="347"/>
      <c r="AE274" s="361" t="s">
        <v>161</v>
      </c>
      <c r="AF274" s="347"/>
    </row>
    <row r="275" spans="2:32" s="191" customFormat="1">
      <c r="B275" s="194"/>
      <c r="C275" s="518" t="s">
        <v>89</v>
      </c>
      <c r="D275" s="519"/>
      <c r="E275" s="420" t="s">
        <v>51</v>
      </c>
      <c r="F275" s="201">
        <v>1</v>
      </c>
      <c r="G275" s="70"/>
      <c r="H275" s="97"/>
      <c r="I275" s="188"/>
      <c r="J275" s="97"/>
      <c r="K275" s="187"/>
      <c r="L275" s="212"/>
      <c r="M275" s="65"/>
      <c r="AE275" s="65"/>
      <c r="AF275" s="65"/>
    </row>
    <row r="276" spans="2:32" s="191" customFormat="1">
      <c r="B276" s="194"/>
      <c r="C276" s="518"/>
      <c r="D276" s="519"/>
      <c r="E276" s="420"/>
      <c r="F276" s="426"/>
      <c r="G276" s="70"/>
      <c r="H276" s="81"/>
      <c r="I276" s="81"/>
      <c r="J276" s="81"/>
      <c r="K276" s="81"/>
      <c r="L276" s="212"/>
      <c r="M276" s="65"/>
      <c r="AE276" s="65"/>
      <c r="AF276" s="65"/>
    </row>
    <row r="277" spans="2:32" s="191" customFormat="1">
      <c r="B277" s="194"/>
      <c r="C277" s="200" t="s">
        <v>100</v>
      </c>
      <c r="D277" s="341"/>
      <c r="E277" s="420"/>
      <c r="F277" s="426"/>
      <c r="G277" s="70"/>
      <c r="H277" s="70"/>
      <c r="I277" s="70"/>
      <c r="J277" s="70"/>
      <c r="K277" s="70"/>
      <c r="L277" s="212"/>
      <c r="M277" s="65"/>
      <c r="AE277" s="65"/>
      <c r="AF277" s="65"/>
    </row>
    <row r="278" spans="2:32" s="191" customFormat="1">
      <c r="B278" s="194"/>
      <c r="C278" s="348" t="s">
        <v>93</v>
      </c>
      <c r="D278" s="349"/>
      <c r="E278" s="427" t="s">
        <v>52</v>
      </c>
      <c r="F278" s="428">
        <v>1</v>
      </c>
      <c r="G278" s="429"/>
      <c r="H278" s="97"/>
      <c r="I278" s="322"/>
      <c r="J278" s="97"/>
      <c r="K278" s="350"/>
      <c r="L278" s="212"/>
      <c r="M278" s="65"/>
      <c r="AE278" s="361" t="s">
        <v>161</v>
      </c>
      <c r="AF278" s="65"/>
    </row>
    <row r="279" spans="2:32" s="191" customFormat="1">
      <c r="B279" s="194"/>
      <c r="C279" s="348" t="s">
        <v>94</v>
      </c>
      <c r="D279" s="349"/>
      <c r="E279" s="427" t="s">
        <v>69</v>
      </c>
      <c r="F279" s="428">
        <v>4</v>
      </c>
      <c r="G279" s="429"/>
      <c r="H279" s="97"/>
      <c r="I279" s="322"/>
      <c r="J279" s="97"/>
      <c r="K279" s="350"/>
      <c r="L279" s="212"/>
      <c r="M279" s="65"/>
      <c r="AE279" s="361" t="s">
        <v>161</v>
      </c>
      <c r="AF279" s="65"/>
    </row>
    <row r="280" spans="2:32" s="191" customFormat="1">
      <c r="B280" s="194"/>
      <c r="C280" s="348" t="s">
        <v>95</v>
      </c>
      <c r="D280" s="349"/>
      <c r="E280" s="427" t="s">
        <v>87</v>
      </c>
      <c r="F280" s="428">
        <v>6</v>
      </c>
      <c r="G280" s="429"/>
      <c r="H280" s="97"/>
      <c r="I280" s="322"/>
      <c r="J280" s="97"/>
      <c r="K280" s="350"/>
      <c r="L280" s="212"/>
      <c r="M280" s="65"/>
      <c r="AE280" s="361" t="s">
        <v>161</v>
      </c>
      <c r="AF280" s="65"/>
    </row>
    <row r="281" spans="2:32" s="191" customFormat="1">
      <c r="B281" s="194"/>
      <c r="C281" s="348" t="s">
        <v>96</v>
      </c>
      <c r="D281" s="349"/>
      <c r="E281" s="427" t="s">
        <v>87</v>
      </c>
      <c r="F281" s="428">
        <v>248</v>
      </c>
      <c r="G281" s="429"/>
      <c r="H281" s="97"/>
      <c r="I281" s="322"/>
      <c r="J281" s="97"/>
      <c r="K281" s="350"/>
      <c r="L281" s="212"/>
      <c r="M281" s="65"/>
      <c r="AE281" s="361" t="s">
        <v>161</v>
      </c>
      <c r="AF281" s="65"/>
    </row>
    <row r="282" spans="2:32" s="191" customFormat="1">
      <c r="B282" s="194"/>
      <c r="C282" s="348" t="s">
        <v>97</v>
      </c>
      <c r="D282" s="349"/>
      <c r="E282" s="427" t="s">
        <v>87</v>
      </c>
      <c r="F282" s="428">
        <v>3</v>
      </c>
      <c r="G282" s="429"/>
      <c r="H282" s="97"/>
      <c r="I282" s="322"/>
      <c r="J282" s="97"/>
      <c r="K282" s="350"/>
      <c r="L282" s="212"/>
      <c r="M282" s="65"/>
      <c r="AE282" s="361" t="s">
        <v>161</v>
      </c>
      <c r="AF282" s="65"/>
    </row>
    <row r="283" spans="2:32" s="191" customFormat="1">
      <c r="B283" s="194"/>
      <c r="C283" s="340" t="s">
        <v>98</v>
      </c>
      <c r="D283" s="341"/>
      <c r="E283" s="420" t="s">
        <v>99</v>
      </c>
      <c r="F283" s="201">
        <v>124</v>
      </c>
      <c r="G283" s="70"/>
      <c r="H283" s="97"/>
      <c r="I283" s="188"/>
      <c r="J283" s="97"/>
      <c r="K283" s="187"/>
      <c r="L283" s="215"/>
      <c r="M283" s="347" t="s">
        <v>192</v>
      </c>
      <c r="AE283" s="347" t="s">
        <v>160</v>
      </c>
      <c r="AF283" s="347" t="s">
        <v>192</v>
      </c>
    </row>
    <row r="284" spans="2:32" s="191" customFormat="1">
      <c r="B284" s="194"/>
      <c r="C284" s="340" t="s">
        <v>101</v>
      </c>
      <c r="D284" s="341"/>
      <c r="E284" s="420" t="s">
        <v>87</v>
      </c>
      <c r="F284" s="201">
        <v>35</v>
      </c>
      <c r="G284" s="70"/>
      <c r="H284" s="97"/>
      <c r="I284" s="188"/>
      <c r="J284" s="97"/>
      <c r="K284" s="187"/>
      <c r="L284" s="212"/>
      <c r="M284" s="347"/>
      <c r="AE284" s="361" t="s">
        <v>161</v>
      </c>
      <c r="AF284" s="347"/>
    </row>
    <row r="285" spans="2:32" s="191" customFormat="1">
      <c r="B285" s="194"/>
      <c r="C285" s="518" t="s">
        <v>89</v>
      </c>
      <c r="D285" s="519"/>
      <c r="E285" s="420" t="s">
        <v>51</v>
      </c>
      <c r="F285" s="201">
        <v>1</v>
      </c>
      <c r="G285" s="70"/>
      <c r="H285" s="97"/>
      <c r="I285" s="188"/>
      <c r="J285" s="97"/>
      <c r="K285" s="187"/>
      <c r="L285" s="212"/>
      <c r="M285" s="65"/>
      <c r="AE285" s="65"/>
      <c r="AF285" s="65"/>
    </row>
    <row r="286" spans="2:32" s="191" customFormat="1">
      <c r="B286" s="194"/>
      <c r="C286" s="518"/>
      <c r="D286" s="519"/>
      <c r="E286" s="420"/>
      <c r="F286" s="426"/>
      <c r="G286" s="70"/>
      <c r="H286" s="81"/>
      <c r="I286" s="81"/>
      <c r="J286" s="81"/>
      <c r="K286" s="81"/>
      <c r="L286" s="212"/>
      <c r="M286" s="65"/>
      <c r="AE286" s="65"/>
      <c r="AF286" s="65"/>
    </row>
    <row r="287" spans="2:32" s="191" customFormat="1">
      <c r="B287" s="194"/>
      <c r="C287" s="200" t="s">
        <v>102</v>
      </c>
      <c r="D287" s="341"/>
      <c r="E287" s="420"/>
      <c r="F287" s="426"/>
      <c r="G287" s="70"/>
      <c r="H287" s="70"/>
      <c r="I287" s="70"/>
      <c r="J287" s="70"/>
      <c r="K287" s="70"/>
      <c r="L287" s="212"/>
      <c r="M287" s="65"/>
      <c r="AE287" s="65"/>
      <c r="AF287" s="65"/>
    </row>
    <row r="288" spans="2:32" s="191" customFormat="1">
      <c r="B288" s="194"/>
      <c r="C288" s="348" t="s">
        <v>93</v>
      </c>
      <c r="D288" s="349"/>
      <c r="E288" s="427" t="s">
        <v>52</v>
      </c>
      <c r="F288" s="428">
        <v>1</v>
      </c>
      <c r="G288" s="429"/>
      <c r="H288" s="97"/>
      <c r="I288" s="322"/>
      <c r="J288" s="97"/>
      <c r="K288" s="350"/>
      <c r="L288" s="212"/>
      <c r="M288" s="65"/>
      <c r="AE288" s="361" t="s">
        <v>161</v>
      </c>
      <c r="AF288" s="65"/>
    </row>
    <row r="289" spans="2:32" s="191" customFormat="1">
      <c r="B289" s="194"/>
      <c r="C289" s="348" t="s">
        <v>94</v>
      </c>
      <c r="D289" s="349"/>
      <c r="E289" s="427" t="s">
        <v>69</v>
      </c>
      <c r="F289" s="428">
        <v>5</v>
      </c>
      <c r="G289" s="429"/>
      <c r="H289" s="97"/>
      <c r="I289" s="322"/>
      <c r="J289" s="97"/>
      <c r="K289" s="350"/>
      <c r="L289" s="212"/>
      <c r="M289" s="65"/>
      <c r="AE289" s="361" t="s">
        <v>161</v>
      </c>
      <c r="AF289" s="65"/>
    </row>
    <row r="290" spans="2:32" s="191" customFormat="1">
      <c r="B290" s="194"/>
      <c r="C290" s="348" t="s">
        <v>95</v>
      </c>
      <c r="D290" s="349"/>
      <c r="E290" s="427" t="s">
        <v>87</v>
      </c>
      <c r="F290" s="428">
        <v>10</v>
      </c>
      <c r="G290" s="429"/>
      <c r="H290" s="97"/>
      <c r="I290" s="322"/>
      <c r="J290" s="97"/>
      <c r="K290" s="350"/>
      <c r="L290" s="212"/>
      <c r="M290" s="65"/>
      <c r="AE290" s="361" t="s">
        <v>161</v>
      </c>
      <c r="AF290" s="65"/>
    </row>
    <row r="291" spans="2:32" s="191" customFormat="1">
      <c r="B291" s="194"/>
      <c r="C291" s="348" t="s">
        <v>96</v>
      </c>
      <c r="D291" s="349"/>
      <c r="E291" s="427" t="s">
        <v>87</v>
      </c>
      <c r="F291" s="428">
        <v>264</v>
      </c>
      <c r="G291" s="429"/>
      <c r="H291" s="97"/>
      <c r="I291" s="322"/>
      <c r="J291" s="97"/>
      <c r="K291" s="350"/>
      <c r="L291" s="212"/>
      <c r="M291" s="65"/>
      <c r="AE291" s="361" t="s">
        <v>161</v>
      </c>
      <c r="AF291" s="65"/>
    </row>
    <row r="292" spans="2:32" s="191" customFormat="1">
      <c r="B292" s="194"/>
      <c r="C292" s="348" t="s">
        <v>97</v>
      </c>
      <c r="D292" s="349"/>
      <c r="E292" s="427" t="s">
        <v>87</v>
      </c>
      <c r="F292" s="428">
        <v>5</v>
      </c>
      <c r="G292" s="429"/>
      <c r="H292" s="97"/>
      <c r="I292" s="322"/>
      <c r="J292" s="97"/>
      <c r="K292" s="350"/>
      <c r="L292" s="212"/>
      <c r="M292" s="65"/>
      <c r="AE292" s="361" t="s">
        <v>161</v>
      </c>
      <c r="AF292" s="65"/>
    </row>
    <row r="293" spans="2:32" s="191" customFormat="1">
      <c r="B293" s="194"/>
      <c r="C293" s="340" t="s">
        <v>98</v>
      </c>
      <c r="D293" s="341"/>
      <c r="E293" s="420" t="s">
        <v>99</v>
      </c>
      <c r="F293" s="201">
        <v>132</v>
      </c>
      <c r="G293" s="70"/>
      <c r="H293" s="97"/>
      <c r="I293" s="188"/>
      <c r="J293" s="97"/>
      <c r="K293" s="187"/>
      <c r="L293" s="215"/>
      <c r="M293" s="347" t="s">
        <v>192</v>
      </c>
      <c r="AE293" s="347" t="s">
        <v>160</v>
      </c>
      <c r="AF293" s="347" t="s">
        <v>192</v>
      </c>
    </row>
    <row r="294" spans="2:32" s="191" customFormat="1">
      <c r="B294" s="194"/>
      <c r="C294" s="340" t="s">
        <v>101</v>
      </c>
      <c r="D294" s="341"/>
      <c r="E294" s="420" t="s">
        <v>87</v>
      </c>
      <c r="F294" s="201">
        <v>35</v>
      </c>
      <c r="G294" s="70"/>
      <c r="H294" s="97"/>
      <c r="I294" s="188"/>
      <c r="J294" s="97"/>
      <c r="K294" s="187"/>
      <c r="L294" s="212"/>
      <c r="M294" s="347"/>
      <c r="AE294" s="361" t="s">
        <v>161</v>
      </c>
      <c r="AF294" s="347"/>
    </row>
    <row r="295" spans="2:32" s="191" customFormat="1">
      <c r="B295" s="194"/>
      <c r="C295" s="340" t="s">
        <v>103</v>
      </c>
      <c r="D295" s="341"/>
      <c r="E295" s="420" t="s">
        <v>87</v>
      </c>
      <c r="F295" s="201">
        <v>6</v>
      </c>
      <c r="G295" s="70"/>
      <c r="H295" s="97"/>
      <c r="I295" s="188"/>
      <c r="J295" s="97"/>
      <c r="K295" s="187"/>
      <c r="L295" s="212"/>
      <c r="M295" s="347"/>
      <c r="AE295" s="361" t="s">
        <v>161</v>
      </c>
      <c r="AF295" s="347"/>
    </row>
    <row r="296" spans="2:32" s="191" customFormat="1">
      <c r="B296" s="243"/>
      <c r="C296" s="520" t="s">
        <v>89</v>
      </c>
      <c r="D296" s="521"/>
      <c r="E296" s="421" t="s">
        <v>51</v>
      </c>
      <c r="F296" s="254">
        <v>1</v>
      </c>
      <c r="G296" s="244"/>
      <c r="H296" s="219"/>
      <c r="I296" s="245"/>
      <c r="J296" s="219"/>
      <c r="K296" s="246"/>
      <c r="L296" s="220"/>
      <c r="M296" s="65"/>
      <c r="AE296" s="247"/>
      <c r="AF296" s="65"/>
    </row>
    <row r="297" spans="2:32" s="191" customFormat="1">
      <c r="B297" s="255"/>
      <c r="C297" s="517"/>
      <c r="D297" s="517"/>
      <c r="E297" s="430"/>
      <c r="F297" s="431"/>
      <c r="G297" s="432"/>
      <c r="H297" s="230">
        <f>SUM(H288:H296)</f>
        <v>0</v>
      </c>
      <c r="I297" s="230"/>
      <c r="J297" s="230">
        <f>SUM(J288:J296)</f>
        <v>0</v>
      </c>
      <c r="K297" s="230">
        <f>SUM(H297+J297)</f>
        <v>0</v>
      </c>
      <c r="L297" s="433"/>
      <c r="M297" s="209"/>
      <c r="AE297" s="256"/>
      <c r="AF297" s="209"/>
    </row>
  </sheetData>
  <mergeCells count="251">
    <mergeCell ref="B5:G5"/>
    <mergeCell ref="H5:L5"/>
    <mergeCell ref="B6:G6"/>
    <mergeCell ref="H6:L6"/>
    <mergeCell ref="A7:L7"/>
    <mergeCell ref="C162:D162"/>
    <mergeCell ref="C135:D135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78:D78"/>
    <mergeCell ref="C148:D148"/>
    <mergeCell ref="C147:D147"/>
    <mergeCell ref="C160:D160"/>
    <mergeCell ref="C155:D155"/>
    <mergeCell ref="C112:D112"/>
    <mergeCell ref="C98:D98"/>
    <mergeCell ref="C109:D109"/>
    <mergeCell ref="C145:D145"/>
    <mergeCell ref="C141:D141"/>
    <mergeCell ref="C139:D139"/>
    <mergeCell ref="C140:D140"/>
    <mergeCell ref="C99:D99"/>
    <mergeCell ref="C108:D108"/>
    <mergeCell ref="C142:D142"/>
    <mergeCell ref="C143:D143"/>
    <mergeCell ref="C144:D144"/>
    <mergeCell ref="C131:D131"/>
    <mergeCell ref="C132:D132"/>
    <mergeCell ref="C133:D133"/>
    <mergeCell ref="C134:D134"/>
    <mergeCell ref="C138:D138"/>
    <mergeCell ref="C136:D136"/>
    <mergeCell ref="C137:D137"/>
    <mergeCell ref="C79:D79"/>
    <mergeCell ref="C104:D104"/>
    <mergeCell ref="C106:D106"/>
    <mergeCell ref="C105:D105"/>
    <mergeCell ref="C84:D84"/>
    <mergeCell ref="C88:D88"/>
    <mergeCell ref="C94:D94"/>
    <mergeCell ref="C93:D93"/>
    <mergeCell ref="C96:D96"/>
    <mergeCell ref="C80:D80"/>
    <mergeCell ref="C82:D82"/>
    <mergeCell ref="C81:D81"/>
    <mergeCell ref="C85:D85"/>
    <mergeCell ref="C150:D150"/>
    <mergeCell ref="C151:D151"/>
    <mergeCell ref="C55:D55"/>
    <mergeCell ref="C53:D53"/>
    <mergeCell ref="C72:D72"/>
    <mergeCell ref="C113:D113"/>
    <mergeCell ref="C83:D83"/>
    <mergeCell ref="C110:D110"/>
    <mergeCell ref="C111:D111"/>
    <mergeCell ref="C100:D100"/>
    <mergeCell ref="C101:D101"/>
    <mergeCell ref="C90:D90"/>
    <mergeCell ref="C89:D89"/>
    <mergeCell ref="C73:D73"/>
    <mergeCell ref="C68:D68"/>
    <mergeCell ref="C95:D95"/>
    <mergeCell ref="C87:D87"/>
    <mergeCell ref="C103:D103"/>
    <mergeCell ref="C92:D92"/>
    <mergeCell ref="C91:D91"/>
    <mergeCell ref="C107:D107"/>
    <mergeCell ref="C75:D75"/>
    <mergeCell ref="C77:D77"/>
    <mergeCell ref="C86:D86"/>
    <mergeCell ref="C207:D207"/>
    <mergeCell ref="C209:D209"/>
    <mergeCell ref="C210:D210"/>
    <mergeCell ref="C211:D211"/>
    <mergeCell ref="C202:D202"/>
    <mergeCell ref="C203:D203"/>
    <mergeCell ref="C205:D205"/>
    <mergeCell ref="C156:D156"/>
    <mergeCell ref="C146:D146"/>
    <mergeCell ref="C158:D158"/>
    <mergeCell ref="C152:D152"/>
    <mergeCell ref="C166:D166"/>
    <mergeCell ref="C167:D167"/>
    <mergeCell ref="C170:D170"/>
    <mergeCell ref="C161:D161"/>
    <mergeCell ref="C153:D153"/>
    <mergeCell ref="C149:D149"/>
    <mergeCell ref="C154:D154"/>
    <mergeCell ref="C165:D165"/>
    <mergeCell ref="C173:D173"/>
    <mergeCell ref="C157:D157"/>
    <mergeCell ref="C168:D168"/>
    <mergeCell ref="C159:D159"/>
    <mergeCell ref="C175:D175"/>
    <mergeCell ref="B1:L1"/>
    <mergeCell ref="B2:L2"/>
    <mergeCell ref="B4:L4"/>
    <mergeCell ref="B3:L3"/>
    <mergeCell ref="C11:D11"/>
    <mergeCell ref="C41:D41"/>
    <mergeCell ref="C18:D18"/>
    <mergeCell ref="C19:D19"/>
    <mergeCell ref="C20:D20"/>
    <mergeCell ref="C21:D21"/>
    <mergeCell ref="C22:D22"/>
    <mergeCell ref="C14:D14"/>
    <mergeCell ref="C17:D17"/>
    <mergeCell ref="C15:D15"/>
    <mergeCell ref="C16:D16"/>
    <mergeCell ref="C28:D28"/>
    <mergeCell ref="C29:D29"/>
    <mergeCell ref="C40:D40"/>
    <mergeCell ref="C35:D35"/>
    <mergeCell ref="F9:F10"/>
    <mergeCell ref="C38:D38"/>
    <mergeCell ref="C39:D39"/>
    <mergeCell ref="B9:B10"/>
    <mergeCell ref="C37:D37"/>
    <mergeCell ref="C69:D69"/>
    <mergeCell ref="C70:D70"/>
    <mergeCell ref="C71:D71"/>
    <mergeCell ref="C49:D49"/>
    <mergeCell ref="C54:D54"/>
    <mergeCell ref="C56:D56"/>
    <mergeCell ref="C50:D50"/>
    <mergeCell ref="B8:L8"/>
    <mergeCell ref="C9:D10"/>
    <mergeCell ref="E9:E10"/>
    <mergeCell ref="C36:D36"/>
    <mergeCell ref="C23:D23"/>
    <mergeCell ref="C24:D24"/>
    <mergeCell ref="C25:D25"/>
    <mergeCell ref="C26:D26"/>
    <mergeCell ref="C27:D27"/>
    <mergeCell ref="C31:D31"/>
    <mergeCell ref="C30:D30"/>
    <mergeCell ref="C32:D32"/>
    <mergeCell ref="C33:D33"/>
    <mergeCell ref="C34:D34"/>
    <mergeCell ref="C13:D13"/>
    <mergeCell ref="L9:L10"/>
    <mergeCell ref="C12:D12"/>
    <mergeCell ref="C61:D61"/>
    <mergeCell ref="C67:D67"/>
    <mergeCell ref="C51:D51"/>
    <mergeCell ref="C62:D62"/>
    <mergeCell ref="C59:D59"/>
    <mergeCell ref="C52:D52"/>
    <mergeCell ref="C43:D43"/>
    <mergeCell ref="C48:D48"/>
    <mergeCell ref="C60:D60"/>
    <mergeCell ref="C58:D58"/>
    <mergeCell ref="C63:D63"/>
    <mergeCell ref="C65:D65"/>
    <mergeCell ref="C64:D64"/>
    <mergeCell ref="C57:D57"/>
    <mergeCell ref="C66:D66"/>
    <mergeCell ref="C188:D188"/>
    <mergeCell ref="C189:D189"/>
    <mergeCell ref="C190:D190"/>
    <mergeCell ref="C200:D200"/>
    <mergeCell ref="C201:D201"/>
    <mergeCell ref="C191:D191"/>
    <mergeCell ref="C176:D176"/>
    <mergeCell ref="C171:D171"/>
    <mergeCell ref="C174:D174"/>
    <mergeCell ref="C177:D177"/>
    <mergeCell ref="C178:D178"/>
    <mergeCell ref="C179:D179"/>
    <mergeCell ref="C185:D185"/>
    <mergeCell ref="C180:D180"/>
    <mergeCell ref="C181:D181"/>
    <mergeCell ref="C182:D182"/>
    <mergeCell ref="C183:D183"/>
    <mergeCell ref="C184:D184"/>
    <mergeCell ref="C74:D74"/>
    <mergeCell ref="C216:D216"/>
    <mergeCell ref="C217:D217"/>
    <mergeCell ref="C226:D226"/>
    <mergeCell ref="C212:D212"/>
    <mergeCell ref="C213:D213"/>
    <mergeCell ref="C221:D221"/>
    <mergeCell ref="C224:D224"/>
    <mergeCell ref="C219:D219"/>
    <mergeCell ref="C220:D220"/>
    <mergeCell ref="C222:D222"/>
    <mergeCell ref="C223:D223"/>
    <mergeCell ref="C164:D164"/>
    <mergeCell ref="C172:D172"/>
    <mergeCell ref="C97:D97"/>
    <mergeCell ref="C102:D102"/>
    <mergeCell ref="C163:D163"/>
    <mergeCell ref="C76:D76"/>
    <mergeCell ref="C206:D206"/>
    <mergeCell ref="C204:D204"/>
    <mergeCell ref="C169:D169"/>
    <mergeCell ref="C198:D198"/>
    <mergeCell ref="C186:D186"/>
    <mergeCell ref="C187:D187"/>
    <mergeCell ref="C244:D244"/>
    <mergeCell ref="C228:D228"/>
    <mergeCell ref="C229:D229"/>
    <mergeCell ref="C230:D230"/>
    <mergeCell ref="C231:D231"/>
    <mergeCell ref="C232:D232"/>
    <mergeCell ref="C240:D240"/>
    <mergeCell ref="C241:D241"/>
    <mergeCell ref="C242:D242"/>
    <mergeCell ref="C243:D243"/>
    <mergeCell ref="C233:D233"/>
    <mergeCell ref="C234:D234"/>
    <mergeCell ref="C239:D239"/>
    <mergeCell ref="C227:D227"/>
    <mergeCell ref="C208:D208"/>
    <mergeCell ref="C218:D218"/>
    <mergeCell ref="C245:D245"/>
    <mergeCell ref="C246:D246"/>
    <mergeCell ref="C247:D247"/>
    <mergeCell ref="C248:D248"/>
    <mergeCell ref="C297:D297"/>
    <mergeCell ref="C249:D249"/>
    <mergeCell ref="C254:D254"/>
    <mergeCell ref="C255:D255"/>
    <mergeCell ref="C256:D256"/>
    <mergeCell ref="C257:D257"/>
    <mergeCell ref="C258:D258"/>
    <mergeCell ref="C259:D259"/>
    <mergeCell ref="C264:D264"/>
    <mergeCell ref="C265:D265"/>
    <mergeCell ref="C275:D275"/>
    <mergeCell ref="C276:D276"/>
    <mergeCell ref="C285:D285"/>
    <mergeCell ref="C286:D286"/>
    <mergeCell ref="C296:D296"/>
    <mergeCell ref="C214:D214"/>
    <mergeCell ref="C215:D215"/>
  </mergeCells>
  <phoneticPr fontId="22" type="noConversion"/>
  <printOptions horizontalCentered="1"/>
  <pageMargins left="0.31496062992125984" right="0.31496062992125984" top="0.74803149606299213" bottom="0.74803149606299213" header="0.31496062992125984" footer="0.31496062992125984"/>
  <pageSetup scale="50" orientation="portrait" r:id="rId1"/>
  <headerFooter>
    <oddHeader>&amp;R&amp;"Angsana New,ธรรมดา"&amp;14แบบปร.4(ก)แผ่น &amp;P/&amp;N</oddHeader>
  </headerFooter>
  <rowBreaks count="4" manualBreakCount="4">
    <brk id="67" min="1" max="11" man="1"/>
    <brk id="134" min="1" max="11" man="1"/>
    <brk id="198" min="1" max="11" man="1"/>
    <brk id="265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01080"/>
  </sheetPr>
  <dimension ref="A1:T31"/>
  <sheetViews>
    <sheetView view="pageBreakPreview" topLeftCell="B1" zoomScale="95" zoomScaleNormal="100" zoomScaleSheetLayoutView="95" workbookViewId="0">
      <selection activeCell="G13" sqref="G13:J14"/>
    </sheetView>
  </sheetViews>
  <sheetFormatPr defaultRowHeight="24"/>
  <cols>
    <col min="1" max="1" width="6.83203125" style="4" hidden="1" customWidth="1"/>
    <col min="2" max="2" width="8" style="134" customWidth="1"/>
    <col min="3" max="3" width="9.5" style="135" customWidth="1"/>
    <col min="4" max="4" width="58.5" style="134" customWidth="1"/>
    <col min="5" max="5" width="11.5" style="134" customWidth="1"/>
    <col min="6" max="6" width="12.5" style="134" customWidth="1"/>
    <col min="7" max="7" width="18.6640625" style="136" customWidth="1"/>
    <col min="8" max="8" width="16.5" style="136" customWidth="1"/>
    <col min="9" max="9" width="19.5" style="136" customWidth="1"/>
    <col min="10" max="10" width="17" style="137" customWidth="1"/>
    <col min="11" max="11" width="23.6640625" style="138" customWidth="1"/>
    <col min="12" max="12" width="18.83203125" style="137" customWidth="1"/>
    <col min="13" max="13" width="16.5" style="2" customWidth="1"/>
    <col min="14" max="14" width="18.1640625" style="3" customWidth="1"/>
    <col min="15" max="15" width="15.6640625" style="4" customWidth="1"/>
    <col min="16" max="16" width="12.33203125" style="4" customWidth="1"/>
    <col min="17" max="17" width="10.83203125" style="7" customWidth="1"/>
    <col min="18" max="18" width="10.6640625" style="7" customWidth="1"/>
    <col min="19" max="19" width="10.33203125" style="6" customWidth="1"/>
    <col min="20" max="20" width="14.6640625" style="7" customWidth="1"/>
    <col min="21" max="16384" width="9.33203125" style="4"/>
  </cols>
  <sheetData>
    <row r="1" spans="1:20" ht="35.25" customHeight="1">
      <c r="B1" s="579" t="s">
        <v>22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Q1" s="4"/>
      <c r="R1" s="4"/>
      <c r="S1" s="4"/>
      <c r="T1" s="4"/>
    </row>
    <row r="2" spans="1:20" ht="22.5" customHeight="1">
      <c r="B2" s="502" t="s">
        <v>207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Q2" s="4"/>
      <c r="R2" s="4"/>
      <c r="S2" s="4"/>
      <c r="T2" s="4"/>
    </row>
    <row r="3" spans="1:20" ht="24" customHeight="1">
      <c r="B3" s="563" t="s">
        <v>209</v>
      </c>
      <c r="C3" s="563"/>
      <c r="D3" s="563"/>
      <c r="E3" s="563"/>
      <c r="F3" s="563"/>
      <c r="G3" s="563"/>
      <c r="H3" s="563"/>
      <c r="I3" s="563"/>
      <c r="J3" s="563"/>
      <c r="K3" s="563"/>
      <c r="L3" s="564"/>
      <c r="Q3" s="4"/>
      <c r="R3" s="4"/>
      <c r="S3" s="4"/>
      <c r="T3" s="4"/>
    </row>
    <row r="4" spans="1:20">
      <c r="B4" s="502" t="s">
        <v>216</v>
      </c>
      <c r="C4" s="561"/>
      <c r="D4" s="561"/>
      <c r="E4" s="561"/>
      <c r="F4" s="561"/>
      <c r="G4" s="561"/>
      <c r="H4" s="561"/>
      <c r="I4" s="561"/>
      <c r="J4" s="561"/>
      <c r="K4" s="561"/>
      <c r="L4" s="561"/>
      <c r="Q4" s="4"/>
      <c r="R4" s="4"/>
      <c r="S4" s="4"/>
      <c r="T4" s="4"/>
    </row>
    <row r="5" spans="1:20">
      <c r="B5" s="500" t="s">
        <v>210</v>
      </c>
      <c r="C5" s="501"/>
      <c r="D5" s="501"/>
      <c r="E5" s="501"/>
      <c r="F5" s="501"/>
      <c r="G5" s="501"/>
      <c r="H5" s="501" t="s">
        <v>199</v>
      </c>
      <c r="I5" s="501"/>
      <c r="J5" s="501"/>
      <c r="K5" s="501"/>
      <c r="L5" s="502"/>
      <c r="Q5" s="4"/>
      <c r="R5" s="4"/>
      <c r="S5" s="4"/>
      <c r="T5" s="4"/>
    </row>
    <row r="6" spans="1:20">
      <c r="B6" s="500" t="s">
        <v>218</v>
      </c>
      <c r="C6" s="501"/>
      <c r="D6" s="501"/>
      <c r="E6" s="501"/>
      <c r="F6" s="501"/>
      <c r="G6" s="501"/>
      <c r="H6" s="501" t="s">
        <v>201</v>
      </c>
      <c r="I6" s="501"/>
      <c r="J6" s="501"/>
      <c r="K6" s="501"/>
      <c r="L6" s="502"/>
      <c r="Q6" s="4"/>
      <c r="R6" s="4"/>
      <c r="S6" s="4"/>
      <c r="T6" s="4"/>
    </row>
    <row r="7" spans="1:20">
      <c r="A7" s="500" t="s">
        <v>217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2"/>
      <c r="M7" s="237"/>
      <c r="N7" s="4"/>
      <c r="Q7" s="4"/>
      <c r="R7" s="4"/>
      <c r="S7" s="4"/>
      <c r="T7" s="4"/>
    </row>
    <row r="8" spans="1:20" ht="24.75" thickBot="1">
      <c r="B8" s="544" t="s">
        <v>26</v>
      </c>
      <c r="C8" s="544"/>
      <c r="D8" s="544"/>
      <c r="E8" s="544"/>
      <c r="F8" s="544"/>
      <c r="G8" s="544"/>
      <c r="H8" s="544"/>
      <c r="I8" s="544"/>
      <c r="J8" s="544"/>
      <c r="K8" s="544"/>
      <c r="L8" s="545" t="s">
        <v>26</v>
      </c>
      <c r="Q8" s="4"/>
      <c r="R8" s="4"/>
      <c r="S8" s="4"/>
      <c r="T8" s="4"/>
    </row>
    <row r="9" spans="1:20" ht="22.15" customHeight="1" thickTop="1">
      <c r="B9" s="590" t="s">
        <v>11</v>
      </c>
      <c r="C9" s="586" t="s">
        <v>13</v>
      </c>
      <c r="D9" s="587"/>
      <c r="E9" s="590" t="s">
        <v>14</v>
      </c>
      <c r="F9" s="590" t="s">
        <v>15</v>
      </c>
      <c r="G9" s="593" t="s">
        <v>16</v>
      </c>
      <c r="H9" s="594"/>
      <c r="I9" s="591" t="s">
        <v>17</v>
      </c>
      <c r="J9" s="592"/>
      <c r="K9" s="107" t="s">
        <v>18</v>
      </c>
      <c r="L9" s="108" t="s">
        <v>12</v>
      </c>
      <c r="Q9" s="4"/>
      <c r="R9" s="4"/>
      <c r="S9" s="4"/>
      <c r="T9" s="4"/>
    </row>
    <row r="10" spans="1:20" ht="22.15" customHeight="1">
      <c r="B10" s="570"/>
      <c r="C10" s="588"/>
      <c r="D10" s="589"/>
      <c r="E10" s="570"/>
      <c r="F10" s="570"/>
      <c r="G10" s="263" t="s">
        <v>23</v>
      </c>
      <c r="H10" s="58" t="s">
        <v>24</v>
      </c>
      <c r="I10" s="263" t="s">
        <v>23</v>
      </c>
      <c r="J10" s="58" t="s">
        <v>24</v>
      </c>
      <c r="K10" s="109" t="s">
        <v>25</v>
      </c>
      <c r="L10" s="110"/>
      <c r="Q10" s="4"/>
      <c r="R10" s="4"/>
      <c r="S10" s="4"/>
      <c r="T10" s="4"/>
    </row>
    <row r="11" spans="1:20" ht="22.15" customHeight="1">
      <c r="B11" s="32"/>
      <c r="C11" s="584" t="s">
        <v>41</v>
      </c>
      <c r="D11" s="585"/>
      <c r="E11" s="32"/>
      <c r="F11" s="111"/>
      <c r="G11" s="32"/>
      <c r="H11" s="32"/>
      <c r="I11" s="32"/>
      <c r="J11" s="32"/>
      <c r="K11" s="112"/>
      <c r="L11" s="113"/>
      <c r="Q11" s="4"/>
      <c r="R11" s="4"/>
      <c r="S11" s="4"/>
      <c r="T11" s="4"/>
    </row>
    <row r="12" spans="1:20" ht="22.15" customHeight="1">
      <c r="B12" s="114"/>
      <c r="C12" s="597" t="s">
        <v>42</v>
      </c>
      <c r="D12" s="598"/>
      <c r="E12" s="114"/>
      <c r="F12" s="115"/>
      <c r="G12" s="116"/>
      <c r="H12" s="114"/>
      <c r="I12" s="114"/>
      <c r="J12" s="117"/>
      <c r="K12" s="118"/>
      <c r="L12" s="119"/>
      <c r="M12" s="2" t="s">
        <v>156</v>
      </c>
      <c r="N12" s="3" t="s">
        <v>157</v>
      </c>
      <c r="Q12" s="4"/>
      <c r="R12" s="4"/>
      <c r="S12" s="4"/>
      <c r="T12" s="4"/>
    </row>
    <row r="13" spans="1:20" ht="22.15" customHeight="1">
      <c r="B13" s="37">
        <v>1</v>
      </c>
      <c r="C13" s="601" t="s">
        <v>114</v>
      </c>
      <c r="D13" s="602"/>
      <c r="E13" s="114" t="s">
        <v>52</v>
      </c>
      <c r="F13" s="176">
        <v>1</v>
      </c>
      <c r="G13" s="139"/>
      <c r="H13" s="97"/>
      <c r="I13" s="121"/>
      <c r="J13" s="97"/>
      <c r="K13" s="123">
        <f t="shared" ref="K13:K14" si="0">H13+J13</f>
        <v>0</v>
      </c>
      <c r="L13" s="122"/>
      <c r="M13" s="343">
        <f t="shared" ref="M13:M14" si="1">N13/1.07</f>
        <v>1261.6822429906542</v>
      </c>
      <c r="N13" s="342">
        <v>1350</v>
      </c>
      <c r="Q13" s="4"/>
      <c r="R13" s="4"/>
      <c r="S13" s="4"/>
      <c r="T13" s="4"/>
    </row>
    <row r="14" spans="1:20" ht="22.15" customHeight="1">
      <c r="B14" s="372">
        <v>2</v>
      </c>
      <c r="C14" s="580" t="s">
        <v>111</v>
      </c>
      <c r="D14" s="581"/>
      <c r="E14" s="373" t="s">
        <v>52</v>
      </c>
      <c r="F14" s="443">
        <v>14</v>
      </c>
      <c r="G14" s="444"/>
      <c r="H14" s="97"/>
      <c r="I14" s="374"/>
      <c r="J14" s="97"/>
      <c r="K14" s="375">
        <f t="shared" si="0"/>
        <v>0</v>
      </c>
      <c r="L14" s="376"/>
      <c r="M14" s="377">
        <f t="shared" si="1"/>
        <v>3177.5700934579436</v>
      </c>
      <c r="N14" s="378">
        <v>3400</v>
      </c>
      <c r="Q14" s="4"/>
      <c r="R14" s="4"/>
      <c r="S14" s="4"/>
      <c r="T14" s="4"/>
    </row>
    <row r="15" spans="1:20" ht="22.15" customHeight="1">
      <c r="B15" s="44"/>
      <c r="C15" s="582"/>
      <c r="D15" s="583"/>
      <c r="E15" s="178"/>
      <c r="F15" s="176"/>
      <c r="G15" s="139"/>
      <c r="H15" s="114"/>
      <c r="I15" s="121"/>
      <c r="J15" s="121"/>
      <c r="K15" s="181"/>
      <c r="L15" s="122"/>
      <c r="Q15" s="4"/>
      <c r="R15" s="4"/>
      <c r="S15" s="4"/>
      <c r="T15" s="4"/>
    </row>
    <row r="16" spans="1:20" ht="22.15" customHeight="1">
      <c r="B16" s="44"/>
      <c r="C16" s="582"/>
      <c r="D16" s="583"/>
      <c r="E16" s="178"/>
      <c r="F16" s="179"/>
      <c r="G16" s="180"/>
      <c r="H16" s="38"/>
      <c r="I16" s="41"/>
      <c r="J16" s="41"/>
      <c r="K16" s="181"/>
      <c r="L16" s="122"/>
      <c r="Q16" s="4"/>
      <c r="R16" s="4"/>
      <c r="S16" s="4"/>
      <c r="T16" s="4"/>
    </row>
    <row r="17" spans="2:20" ht="22.15" customHeight="1">
      <c r="B17" s="44"/>
      <c r="C17" s="582"/>
      <c r="D17" s="583"/>
      <c r="E17" s="178"/>
      <c r="F17" s="179"/>
      <c r="G17" s="180"/>
      <c r="H17" s="38"/>
      <c r="I17" s="41"/>
      <c r="J17" s="41"/>
      <c r="K17" s="181"/>
      <c r="L17" s="122"/>
      <c r="Q17" s="4"/>
      <c r="R17" s="4"/>
      <c r="S17" s="4"/>
      <c r="T17" s="4"/>
    </row>
    <row r="18" spans="2:20" ht="22.15" customHeight="1">
      <c r="B18" s="44"/>
      <c r="C18" s="582"/>
      <c r="D18" s="583"/>
      <c r="E18" s="178"/>
      <c r="F18" s="179"/>
      <c r="G18" s="180"/>
      <c r="H18" s="38"/>
      <c r="I18" s="41"/>
      <c r="J18" s="41"/>
      <c r="K18" s="181"/>
      <c r="L18" s="122"/>
      <c r="Q18" s="4"/>
      <c r="R18" s="4"/>
      <c r="S18" s="4"/>
      <c r="T18" s="4"/>
    </row>
    <row r="19" spans="2:20" ht="22.15" customHeight="1">
      <c r="B19" s="44"/>
      <c r="C19" s="582"/>
      <c r="D19" s="583"/>
      <c r="E19" s="178"/>
      <c r="F19" s="179"/>
      <c r="G19" s="180"/>
      <c r="H19" s="38"/>
      <c r="I19" s="41"/>
      <c r="J19" s="41"/>
      <c r="K19" s="181"/>
      <c r="L19" s="122"/>
      <c r="Q19" s="4"/>
      <c r="R19" s="4"/>
      <c r="S19" s="4"/>
      <c r="T19" s="4"/>
    </row>
    <row r="20" spans="2:20" ht="22.15" customHeight="1">
      <c r="B20" s="44"/>
      <c r="C20" s="582"/>
      <c r="D20" s="583"/>
      <c r="E20" s="178"/>
      <c r="F20" s="179"/>
      <c r="G20" s="180"/>
      <c r="H20" s="182"/>
      <c r="I20" s="180"/>
      <c r="J20" s="180"/>
      <c r="K20" s="181"/>
      <c r="L20" s="122"/>
      <c r="Q20" s="4"/>
      <c r="R20" s="4"/>
      <c r="S20" s="4"/>
      <c r="T20" s="4"/>
    </row>
    <row r="21" spans="2:20" ht="22.15" customHeight="1">
      <c r="B21" s="44"/>
      <c r="C21" s="582"/>
      <c r="D21" s="583"/>
      <c r="E21" s="178"/>
      <c r="F21" s="179"/>
      <c r="G21" s="180"/>
      <c r="H21" s="182"/>
      <c r="I21" s="180"/>
      <c r="J21" s="180"/>
      <c r="K21" s="181"/>
      <c r="L21" s="122"/>
      <c r="Q21" s="4"/>
      <c r="R21" s="4"/>
      <c r="S21" s="4"/>
      <c r="T21" s="4"/>
    </row>
    <row r="22" spans="2:20" ht="22.15" customHeight="1">
      <c r="B22" s="44"/>
      <c r="C22" s="582"/>
      <c r="D22" s="583"/>
      <c r="E22" s="178"/>
      <c r="F22" s="179"/>
      <c r="G22" s="180"/>
      <c r="H22" s="182"/>
      <c r="I22" s="180"/>
      <c r="J22" s="180"/>
      <c r="K22" s="181"/>
      <c r="L22" s="122"/>
      <c r="Q22" s="4"/>
      <c r="R22" s="4"/>
      <c r="S22" s="4"/>
      <c r="T22" s="4"/>
    </row>
    <row r="23" spans="2:20" ht="22.15" customHeight="1">
      <c r="B23" s="44"/>
      <c r="C23" s="582"/>
      <c r="D23" s="583"/>
      <c r="E23" s="178"/>
      <c r="F23" s="179"/>
      <c r="G23" s="180"/>
      <c r="H23" s="182"/>
      <c r="I23" s="180"/>
      <c r="J23" s="180"/>
      <c r="K23" s="181"/>
      <c r="L23" s="122"/>
      <c r="Q23" s="4"/>
      <c r="R23" s="4"/>
      <c r="S23" s="4"/>
      <c r="T23" s="4"/>
    </row>
    <row r="24" spans="2:20" ht="22.15" customHeight="1">
      <c r="B24" s="44"/>
      <c r="C24" s="582"/>
      <c r="D24" s="583"/>
      <c r="E24" s="178"/>
      <c r="F24" s="179"/>
      <c r="G24" s="180"/>
      <c r="H24" s="182"/>
      <c r="I24" s="180"/>
      <c r="J24" s="180"/>
      <c r="K24" s="181"/>
      <c r="L24" s="122"/>
      <c r="Q24" s="4"/>
      <c r="R24" s="4"/>
      <c r="S24" s="4"/>
      <c r="T24" s="4"/>
    </row>
    <row r="25" spans="2:20" ht="22.15" customHeight="1">
      <c r="B25" s="44"/>
      <c r="C25" s="582"/>
      <c r="D25" s="583"/>
      <c r="E25" s="178"/>
      <c r="F25" s="179"/>
      <c r="G25" s="180"/>
      <c r="H25" s="182"/>
      <c r="I25" s="180"/>
      <c r="J25" s="180"/>
      <c r="K25" s="181"/>
      <c r="L25" s="122"/>
      <c r="Q25" s="4"/>
      <c r="R25" s="4"/>
      <c r="S25" s="4"/>
      <c r="T25" s="4"/>
    </row>
    <row r="26" spans="2:20" ht="22.15" customHeight="1">
      <c r="B26" s="44"/>
      <c r="C26" s="582"/>
      <c r="D26" s="583"/>
      <c r="E26" s="178"/>
      <c r="F26" s="179"/>
      <c r="G26" s="180"/>
      <c r="H26" s="182"/>
      <c r="I26" s="180"/>
      <c r="J26" s="180"/>
      <c r="K26" s="181"/>
      <c r="L26" s="122"/>
      <c r="Q26" s="4"/>
      <c r="R26" s="4"/>
      <c r="S26" s="4"/>
      <c r="T26" s="4"/>
    </row>
    <row r="27" spans="2:20" ht="22.15" customHeight="1">
      <c r="B27" s="44"/>
      <c r="C27" s="599"/>
      <c r="D27" s="600"/>
      <c r="E27" s="37"/>
      <c r="F27" s="176"/>
      <c r="G27" s="139"/>
      <c r="H27" s="114"/>
      <c r="I27" s="121"/>
      <c r="J27" s="121"/>
      <c r="K27" s="123"/>
      <c r="L27" s="122"/>
      <c r="Q27" s="4"/>
      <c r="R27" s="4"/>
      <c r="S27" s="4"/>
      <c r="T27" s="4"/>
    </row>
    <row r="28" spans="2:20" ht="22.15" customHeight="1">
      <c r="B28" s="44"/>
      <c r="C28" s="599"/>
      <c r="D28" s="600"/>
      <c r="E28" s="114"/>
      <c r="F28" s="124"/>
      <c r="G28" s="121"/>
      <c r="H28" s="114"/>
      <c r="I28" s="121"/>
      <c r="J28" s="121"/>
      <c r="K28" s="125"/>
      <c r="L28" s="122"/>
      <c r="Q28" s="4"/>
      <c r="R28" s="4"/>
      <c r="S28" s="4"/>
      <c r="T28" s="4"/>
    </row>
    <row r="29" spans="2:20" ht="22.15" customHeight="1">
      <c r="B29" s="126"/>
      <c r="C29" s="599"/>
      <c r="D29" s="600"/>
      <c r="E29" s="117"/>
      <c r="F29" s="127"/>
      <c r="G29" s="126"/>
      <c r="H29" s="117"/>
      <c r="I29" s="126"/>
      <c r="J29" s="126"/>
      <c r="K29" s="120"/>
      <c r="L29" s="128"/>
      <c r="Q29" s="4"/>
      <c r="R29" s="4"/>
      <c r="S29" s="4"/>
      <c r="T29" s="4"/>
    </row>
    <row r="30" spans="2:20" ht="22.15" customHeight="1">
      <c r="B30" s="129"/>
      <c r="C30" s="595" t="s">
        <v>152</v>
      </c>
      <c r="D30" s="596"/>
      <c r="E30" s="129"/>
      <c r="F30" s="130"/>
      <c r="G30" s="129"/>
      <c r="H30" s="129"/>
      <c r="I30" s="131"/>
      <c r="J30" s="129"/>
      <c r="K30" s="132">
        <f>SUM(K13:K29)</f>
        <v>0</v>
      </c>
      <c r="L30" s="133"/>
      <c r="M30" s="100"/>
      <c r="N30" s="140"/>
      <c r="P30" s="4">
        <v>25</v>
      </c>
      <c r="Q30" s="4"/>
      <c r="R30" s="4"/>
      <c r="S30" s="4"/>
      <c r="T30" s="4"/>
    </row>
    <row r="31" spans="2:20">
      <c r="M31" s="5"/>
      <c r="N31" s="4"/>
      <c r="Q31" s="4"/>
      <c r="R31" s="4"/>
      <c r="S31" s="4"/>
      <c r="T31" s="4"/>
    </row>
  </sheetData>
  <mergeCells count="36">
    <mergeCell ref="C30:D30"/>
    <mergeCell ref="C12:D12"/>
    <mergeCell ref="C19:D19"/>
    <mergeCell ref="C28:D28"/>
    <mergeCell ref="C29:D29"/>
    <mergeCell ref="C18:D18"/>
    <mergeCell ref="C20:D20"/>
    <mergeCell ref="C27:D27"/>
    <mergeCell ref="C23:D23"/>
    <mergeCell ref="C24:D24"/>
    <mergeCell ref="C21:D21"/>
    <mergeCell ref="C13:D13"/>
    <mergeCell ref="C25:D25"/>
    <mergeCell ref="C26:D26"/>
    <mergeCell ref="C22:D22"/>
    <mergeCell ref="C16:D16"/>
    <mergeCell ref="C17:D17"/>
    <mergeCell ref="C11:D11"/>
    <mergeCell ref="B8:L8"/>
    <mergeCell ref="C9:D10"/>
    <mergeCell ref="B9:B10"/>
    <mergeCell ref="I9:J9"/>
    <mergeCell ref="G9:H9"/>
    <mergeCell ref="E9:E10"/>
    <mergeCell ref="F9:F10"/>
    <mergeCell ref="B4:L4"/>
    <mergeCell ref="B3:L3"/>
    <mergeCell ref="B1:L1"/>
    <mergeCell ref="C14:D14"/>
    <mergeCell ref="C15:D15"/>
    <mergeCell ref="B2:L2"/>
    <mergeCell ref="B5:G5"/>
    <mergeCell ref="H5:L5"/>
    <mergeCell ref="B6:G6"/>
    <mergeCell ref="H6:L6"/>
    <mergeCell ref="A7:L7"/>
  </mergeCells>
  <phoneticPr fontId="22" type="noConversion"/>
  <printOptions horizontalCentered="1"/>
  <pageMargins left="0.31496062992125984" right="0.23622047244094491" top="0.74803149606299213" bottom="0.74803149606299213" header="0.31496062992125984" footer="0.31496062992125984"/>
  <pageSetup scale="50" orientation="portrait" r:id="rId1"/>
  <headerFooter>
    <oddHeader>&amp;R&amp;"Angsana New,ธรรมดา"&amp;14แบบปร.4(ข)แผ่น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9</vt:i4>
      </vt:variant>
    </vt:vector>
  </HeadingPairs>
  <TitlesOfParts>
    <vt:vector size="15" baseType="lpstr">
      <vt:lpstr>ปก</vt:lpstr>
      <vt:lpstr>(ปร6)</vt:lpstr>
      <vt:lpstr>ปร. 5 (ก)</vt:lpstr>
      <vt:lpstr>ปร. 5 (ข)</vt:lpstr>
      <vt:lpstr>ปร. 4 (ก) งานก่อสร้าง</vt:lpstr>
      <vt:lpstr>ปร. 4 (ข) งานครุภัณฑ์</vt:lpstr>
      <vt:lpstr>'(ปร6)'!Print_Area</vt:lpstr>
      <vt:lpstr>ปก!Print_Area</vt:lpstr>
      <vt:lpstr>'ปร. 4 (ก) งานก่อสร้าง'!Print_Area</vt:lpstr>
      <vt:lpstr>'ปร. 4 (ข) งานครุภัณฑ์'!Print_Area</vt:lpstr>
      <vt:lpstr>'ปร. 5 (ก)'!Print_Area</vt:lpstr>
      <vt:lpstr>'ปร. 5 (ข)'!Print_Area</vt:lpstr>
      <vt:lpstr>'ปร. 4 (ข) งานครุภัณฑ์'!Print_Titles</vt:lpstr>
      <vt:lpstr>'ปร. 5 (ก)'!Print_Titles</vt:lpstr>
      <vt:lpstr>'ปร. 5 (ข)'!Print_Titles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เปลี่ยนแปลงรั้วกระทรวง</dc:title>
  <dc:creator>DESIGN &amp; CONSTRUCTION DEVISION</dc:creator>
  <cp:lastModifiedBy>User</cp:lastModifiedBy>
  <cp:lastPrinted>2026-02-23T08:44:52Z</cp:lastPrinted>
  <dcterms:created xsi:type="dcterms:W3CDTF">2004-12-03T06:11:32Z</dcterms:created>
  <dcterms:modified xsi:type="dcterms:W3CDTF">2026-03-04T04:26:30Z</dcterms:modified>
</cp:coreProperties>
</file>