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635" yWindow="-15" windowWidth="7680" windowHeight="7605" tabRatio="751" firstSheet="1" activeTab="1"/>
  </bookViews>
  <sheets>
    <sheet name="laroux" sheetId="1" state="veryHidden" r:id="rId1"/>
    <sheet name="(ปร6)" sheetId="4" r:id="rId2"/>
    <sheet name="ปร5" sheetId="12" r:id="rId3"/>
    <sheet name="สรุปหมวดงาน(ปร5พ)" sheetId="18" r:id="rId4"/>
    <sheet name="สรุปหมวดงาน(ปร5ก)" sheetId="6" r:id="rId5"/>
    <sheet name="สรุปหมวดงาน(ปร5ข)" sheetId="10" r:id="rId6"/>
    <sheet name="สวนที่1-ก่อสร้าง(ปร4)" sheetId="9" r:id="rId7"/>
    <sheet name="สวนที่2-ครุภันจัดชื(ปร4) (2)" sheetId="14" r:id="rId8"/>
    <sheet name="คำนวณ Factor F 6%" sheetId="20" r:id="rId9"/>
    <sheet name="ปก" sheetId="21" r:id="rId10"/>
  </sheets>
  <externalReferences>
    <externalReference r:id="rId11"/>
    <externalReference r:id="rId12"/>
  </externalReferences>
  <definedNames>
    <definedName name="_FAC1">[1]สรุป!$C$307</definedName>
    <definedName name="_Fill" localSheetId="8" hidden="1">[2]PL!#REF!</definedName>
    <definedName name="_Fill" localSheetId="5" hidden="1">[2]PL!#REF!</definedName>
    <definedName name="_Fill" localSheetId="3" hidden="1">[2]PL!#REF!</definedName>
    <definedName name="_Fill" localSheetId="7" hidden="1">[2]PL!#REF!</definedName>
    <definedName name="_Fill" hidden="1">[2]PL!#REF!</definedName>
    <definedName name="DB12_MM." localSheetId="8">#REF!</definedName>
    <definedName name="DB12_MM.">#REF!</definedName>
    <definedName name="DB16_MM." localSheetId="8">#REF!</definedName>
    <definedName name="DB16_MM.">#REF!</definedName>
    <definedName name="DB20_MM." localSheetId="8">#REF!</definedName>
    <definedName name="DB20_MM.">#REF!</definedName>
    <definedName name="DB25_MM." localSheetId="8">#REF!</definedName>
    <definedName name="DB25_MM.">#REF!</definedName>
    <definedName name="DB28_MM." localSheetId="8">#REF!</definedName>
    <definedName name="DB28_MM.">#REF!</definedName>
    <definedName name="factor_table" localSheetId="8">'คำนวณ Factor F 6%'!$F$10:$F$33</definedName>
    <definedName name="factor_table">#REF!</definedName>
    <definedName name="HTML_CodePage" hidden="1">874</definedName>
    <definedName name="HTML_Control" localSheetId="8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'(ปร6)'!$A$1:$I$44</definedName>
    <definedName name="_xlnm.Print_Area" localSheetId="8">'คำนวณ Factor F 6%'!$B$2:$G$33</definedName>
    <definedName name="_xlnm.Print_Area" localSheetId="2">ปร5!$A$1:$K$37</definedName>
    <definedName name="_xlnm.Print_Area" localSheetId="4">'สรุปหมวดงาน(ปร5ก)'!$A$1:$G$36</definedName>
    <definedName name="_xlnm.Print_Area" localSheetId="5">'สรุปหมวดงาน(ปร5ข)'!$B$1:$H$38</definedName>
    <definedName name="_xlnm.Print_Area" localSheetId="3">'สรุปหมวดงาน(ปร5พ)'!$B$1:$H$38</definedName>
    <definedName name="_xlnm.Print_Area" localSheetId="6">'สวนที่1-ก่อสร้าง(ปร4)'!$B$1:$L$571</definedName>
    <definedName name="_xlnm.Print_Area" localSheetId="7">'สวนที่2-ครุภันจัดชื(ปร4) (2)'!$B$1:$L$59</definedName>
    <definedName name="_xlnm.Print_Area">#REF!</definedName>
    <definedName name="_xlnm.Print_Titles" localSheetId="4">'สรุปหมวดงาน(ปร5ก)'!$1:$9</definedName>
    <definedName name="_xlnm.Print_Titles" localSheetId="5">'สรุปหมวดงาน(ปร5ข)'!$2:$10</definedName>
    <definedName name="_xlnm.Print_Titles" localSheetId="3">'สรุปหมวดงาน(ปร5พ)'!$2:$11</definedName>
    <definedName name="_xlnm.Print_Titles" localSheetId="6">'สวนที่1-ก่อสร้าง(ปร4)'!$1:$9</definedName>
    <definedName name="_xlnm.Print_Titles" localSheetId="7">'สวนที่2-ครุภันจัดชื(ปร4) (2)'!$1:$9</definedName>
    <definedName name="WEIGHT" localSheetId="8">#REF!</definedName>
    <definedName name="WEIGHT">#REF!</definedName>
    <definedName name="ใบ" localSheetId="8" hidden="1">{"'SUMMATION'!$B$2:$I$2"}</definedName>
    <definedName name="ใบ" hidden="1">{"'SUMMATION'!$B$2:$I$2"}</definedName>
    <definedName name="ปร.6" localSheetId="8" hidden="1">[2]PL!#REF!</definedName>
    <definedName name="ปร.6" localSheetId="3" hidden="1">[2]PL!#REF!</definedName>
    <definedName name="ปร.6" localSheetId="7" hidden="1">[2]PL!#REF!</definedName>
    <definedName name="ปร.6" hidden="1">[2]PL!#REF!</definedName>
  </definedNames>
  <calcPr calcId="144525"/>
</workbook>
</file>

<file path=xl/calcChain.xml><?xml version="1.0" encoding="utf-8"?>
<calcChain xmlns="http://schemas.openxmlformats.org/spreadsheetml/2006/main">
  <c r="K544" i="9" l="1"/>
  <c r="H544" i="9"/>
  <c r="J544" i="9"/>
  <c r="J531" i="9" l="1"/>
  <c r="K50" i="14" l="1"/>
  <c r="K40" i="14"/>
  <c r="J552" i="9"/>
  <c r="J452" i="9"/>
  <c r="H452" i="9"/>
  <c r="J448" i="9"/>
  <c r="H448" i="9"/>
  <c r="J446" i="9"/>
  <c r="H349" i="9"/>
  <c r="K25" i="14"/>
  <c r="K22" i="14"/>
  <c r="K13" i="14"/>
  <c r="K466" i="9" l="1"/>
  <c r="H531" i="9"/>
  <c r="H524" i="9"/>
  <c r="J524" i="9"/>
  <c r="H538" i="9"/>
  <c r="J538" i="9"/>
  <c r="J571" i="9"/>
  <c r="H516" i="9"/>
  <c r="J516" i="9"/>
  <c r="K552" i="9"/>
  <c r="K467" i="9" s="1"/>
  <c r="H552" i="9"/>
  <c r="H571" i="9"/>
  <c r="H416" i="9"/>
  <c r="J416" i="9"/>
  <c r="H446" i="9"/>
  <c r="H439" i="9"/>
  <c r="J439" i="9"/>
  <c r="K446" i="9"/>
  <c r="K354" i="9" s="1"/>
  <c r="K452" i="9"/>
  <c r="K356" i="9" s="1"/>
  <c r="K448" i="9"/>
  <c r="K355" i="9" s="1"/>
  <c r="H332" i="9"/>
  <c r="J166" i="9"/>
  <c r="J288" i="9"/>
  <c r="J332" i="9"/>
  <c r="J248" i="9"/>
  <c r="J349" i="9"/>
  <c r="J208" i="9"/>
  <c r="H166" i="9"/>
  <c r="H288" i="9"/>
  <c r="H208" i="9"/>
  <c r="H248" i="9"/>
  <c r="K524" i="9" l="1"/>
  <c r="K463" i="9" s="1"/>
  <c r="K531" i="9"/>
  <c r="K464" i="9" s="1"/>
  <c r="K571" i="9"/>
  <c r="K468" i="9" s="1"/>
  <c r="K538" i="9"/>
  <c r="K465" i="9" s="1"/>
  <c r="K516" i="9"/>
  <c r="K462" i="9" s="1"/>
  <c r="K416" i="9"/>
  <c r="K352" i="9" s="1"/>
  <c r="K439" i="9"/>
  <c r="K353" i="9" s="1"/>
  <c r="K349" i="9"/>
  <c r="K118" i="9" s="1"/>
  <c r="K208" i="9"/>
  <c r="K114" i="9" s="1"/>
  <c r="K332" i="9"/>
  <c r="K117" i="9" s="1"/>
  <c r="K288" i="9"/>
  <c r="K116" i="9" s="1"/>
  <c r="K166" i="9"/>
  <c r="K113" i="9" s="1"/>
  <c r="K248" i="9"/>
  <c r="K115" i="9" s="1"/>
  <c r="K493" i="9" l="1"/>
  <c r="K388" i="9"/>
  <c r="G13" i="18" l="1"/>
  <c r="K58" i="14" l="1"/>
  <c r="K77" i="9" l="1"/>
  <c r="A6" i="4" l="1"/>
  <c r="B6" i="14" l="1"/>
  <c r="B6" i="9"/>
  <c r="B8" i="10"/>
  <c r="A7" i="6"/>
  <c r="B9" i="18"/>
  <c r="B3" i="14"/>
  <c r="B3" i="9"/>
  <c r="B3" i="10"/>
  <c r="A3" i="6"/>
  <c r="A2" i="4"/>
  <c r="B4" i="18"/>
  <c r="C78" i="9" l="1"/>
  <c r="A4" i="4"/>
  <c r="A3" i="4"/>
  <c r="K15" i="9"/>
  <c r="D13" i="6" s="1"/>
  <c r="K14" i="9"/>
  <c r="D12" i="6" s="1"/>
  <c r="G24" i="18"/>
  <c r="E11" i="10"/>
  <c r="I12" i="12" l="1"/>
  <c r="F11" i="10"/>
  <c r="G11" i="10" s="1"/>
  <c r="G23" i="10" s="1"/>
  <c r="F16" i="4"/>
  <c r="F17" i="4" s="1"/>
  <c r="F11" i="12"/>
  <c r="I11" i="12" s="1"/>
  <c r="K12" i="9" l="1"/>
  <c r="D10" i="6" l="1"/>
  <c r="E20" i="12" l="1"/>
  <c r="E23" i="4" l="1"/>
  <c r="K142" i="9" l="1"/>
  <c r="K13" i="9" s="1"/>
  <c r="D11" i="6" s="1"/>
  <c r="K42" i="9" l="1"/>
  <c r="F10" i="12" s="1"/>
  <c r="F14" i="4" l="1"/>
  <c r="D5" i="20" s="1"/>
  <c r="C9" i="20" s="1"/>
  <c r="C8" i="20" l="1"/>
  <c r="C12" i="20" s="1"/>
  <c r="C10" i="20" l="1"/>
  <c r="C13" i="20" s="1"/>
  <c r="C14" i="20" s="1"/>
  <c r="H10" i="12" l="1"/>
  <c r="C16" i="20"/>
  <c r="E10" i="6" l="1"/>
  <c r="F10" i="6" s="1"/>
  <c r="E12" i="6"/>
  <c r="F12" i="6" s="1"/>
  <c r="D15" i="4"/>
  <c r="F15" i="4" s="1"/>
  <c r="F20" i="4" s="1"/>
  <c r="I10" i="12"/>
  <c r="I19" i="12" s="1"/>
  <c r="E11" i="6"/>
  <c r="F11" i="6" s="1"/>
  <c r="E13" i="6"/>
  <c r="F22" i="6" l="1"/>
</calcChain>
</file>

<file path=xl/sharedStrings.xml><?xml version="1.0" encoding="utf-8"?>
<sst xmlns="http://schemas.openxmlformats.org/spreadsheetml/2006/main" count="1143" uniqueCount="367">
  <si>
    <t>คิดเป็นเงินทั้งสิ้นโดยประมาณ</t>
  </si>
  <si>
    <t>สรุปผลการประมาณราคาค่าก่อสร้าง</t>
  </si>
  <si>
    <t>รวมเงิน (1)+(2)+(3)</t>
  </si>
  <si>
    <t>ลำดับที่</t>
  </si>
  <si>
    <t>ค่างานส่วนที่ 1  ค่าวัสดุและค่าแรงงานหมวดงานก่อสร้าง  ( ทุน )</t>
  </si>
  <si>
    <t xml:space="preserve">       ราคารวมค่า Factor- F </t>
  </si>
  <si>
    <t>ค่างานส่วนที่ 2  หมวดงานครุภัณฑ์สั่งซื้อหรือจัดซื้อ</t>
  </si>
  <si>
    <t xml:space="preserve">       ราคารวมค่า ภาษีมูลค่าเพิ่ม ( VAT ) </t>
  </si>
  <si>
    <t>ค่างานส่วนที่ 3  ค่าใช้จ่ายพิเศษตามข้อกำหนด ( ถ้ามี )</t>
  </si>
  <si>
    <t>ราคาค่าก่อสร้าง</t>
  </si>
  <si>
    <t xml:space="preserve"> </t>
  </si>
  <si>
    <t>พื้นที่อาคาร</t>
  </si>
  <si>
    <t>ตร.ม.</t>
  </si>
  <si>
    <t>ลำดับ</t>
  </si>
  <si>
    <t>หมายเหตุ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</si>
  <si>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</si>
  <si>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</si>
  <si>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</si>
  <si>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</si>
  <si>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</si>
  <si>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</si>
  <si>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รวม</t>
  </si>
  <si>
    <t>ตาราง Factor F  งานอาคาร</t>
  </si>
  <si>
    <t>เงินล่วงหน้าจ่าย</t>
  </si>
  <si>
    <t>เงินประกันผลงานหัก</t>
  </si>
  <si>
    <t>ดอกเบี้ยเงินกู้</t>
  </si>
  <si>
    <t>ค่าภาษีมูลค่าเพิ่ม</t>
  </si>
  <si>
    <t>Factor F =</t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</si>
  <si>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</si>
  <si>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</si>
  <si>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</si>
  <si>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</si>
  <si>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</si>
  <si>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</si>
  <si>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</si>
  <si>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</si>
  <si>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</si>
  <si>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</si>
  <si>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</si>
  <si>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</si>
  <si>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A * Factor F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</si>
  <si>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</si>
  <si>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นำค่านี้ไปใช้ในการคำนวณ</t>
  </si>
  <si>
    <t>ตร.ม.     เฉลี่ยราคา</t>
  </si>
  <si>
    <t xml:space="preserve">  บาท/ตร.ม.</t>
  </si>
  <si>
    <t>(ตัวอักษร)</t>
  </si>
  <si>
    <t>การคำนวณหาค่า Factor-F เฉลี่ย</t>
  </si>
  <si>
    <t>ราคาค่าวัสดุและค่าแรงที่ประมาณราคาได้</t>
  </si>
  <si>
    <t>บาท</t>
  </si>
  <si>
    <t>A : ค่างานต้นทุนที่ประมาณราคาได้</t>
  </si>
  <si>
    <t>แบบแสดงรายการ  ปริมาณงานและราคา</t>
  </si>
  <si>
    <t>ราคาต่อหน่วย</t>
  </si>
  <si>
    <t>จำนวนเงิน</t>
  </si>
  <si>
    <t>ค่าวัสดุและแรงงาน</t>
  </si>
  <si>
    <t>แบบสรุปค่าก่อสร้าง</t>
  </si>
  <si>
    <t>หน่วย : บาท</t>
  </si>
  <si>
    <t>กลุ่มงานที่  1</t>
  </si>
  <si>
    <t>กลุ่มงานที่  2</t>
  </si>
  <si>
    <t>กลุ่มงานที่  3</t>
  </si>
  <si>
    <t>กลุ่มงานที่  4</t>
  </si>
  <si>
    <t>Factor  F</t>
  </si>
  <si>
    <t>ค่าก่อสร้าง</t>
  </si>
  <si>
    <t>เงื่อนไขการใช้ตาราง  Factor  F</t>
  </si>
  <si>
    <t>เงินประกันผลงานหัก...........%</t>
  </si>
  <si>
    <t>ภาษีมูลค่าเพิ่ม  7%</t>
  </si>
  <si>
    <t>รวมค่าก่อสร้าง</t>
  </si>
  <si>
    <t>แบบสรุปค่าครุภัณฑ์จัดซื้อ</t>
  </si>
  <si>
    <t>ค่างาน</t>
  </si>
  <si>
    <t>ภาษีมูลค่าเพิ่ม 7%</t>
  </si>
  <si>
    <t>สรุป</t>
  </si>
  <si>
    <t>สรุปงานก่อสร้าง</t>
  </si>
  <si>
    <t>หมวดงานสถาปัตยกรรม</t>
  </si>
  <si>
    <t>หมวดงานระบบไฟฟ้าและสื่อสาร</t>
  </si>
  <si>
    <t xml:space="preserve"> งานสถาปัตยกรรม</t>
  </si>
  <si>
    <t>รวมหมวดงานสถาปัตยกรรม</t>
  </si>
  <si>
    <t>หมวดงานอื่นๆ(ถ้ามี)เพื่อให้ครบถ้วนตามรูปแบบและรายการ</t>
  </si>
  <si>
    <t>ประเภทงานอาคาร</t>
  </si>
  <si>
    <t>ค่าวัสดุและค่าแรงงาน</t>
  </si>
  <si>
    <t>เป็นเงิน/บาท</t>
  </si>
  <si>
    <t>FACTOR F</t>
  </si>
  <si>
    <t>จำนวนเงิน/บาท</t>
  </si>
  <si>
    <t>เงื่อนไข</t>
  </si>
  <si>
    <t>เงินล่วงหน้าจ่าย…….</t>
  </si>
  <si>
    <t>เงินประกันผลงานหัก.......</t>
  </si>
  <si>
    <t>ค่าภาษีมูลค่าเพิ่ม.......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</si>
  <si>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</si>
  <si>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</si>
  <si>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</si>
  <si>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เฉลี่ยราคาประมาณ</t>
  </si>
  <si>
    <t>บาท/ตร.ม.</t>
  </si>
  <si>
    <t>ประเภทงานครุภัณฑ์จัดซื้อ</t>
  </si>
  <si>
    <t>ค่าใช้จ่ายพิเศษตามข้อกำหนด</t>
  </si>
  <si>
    <t>ส่วนที่ 1 ค่าวัสดุและค่าแรงงานหมวดงานก่อสร้าง</t>
  </si>
  <si>
    <t>สรุปงานค่าใช้จ่ายพิเศษตามข้อกำหนด</t>
  </si>
  <si>
    <t>รวมค่างานส่วนที่2</t>
  </si>
  <si>
    <t>รวมค่างานส่วนที่1</t>
  </si>
  <si>
    <t>แบบสรุปค่าค่าใช้จ่ายพิเศษตามข้อกำหนด</t>
  </si>
  <si>
    <t>เงินล่วงหน้าจ่าย   0%</t>
  </si>
  <si>
    <t/>
  </si>
  <si>
    <t>รวมหมวดงานโครงสร้าง</t>
  </si>
  <si>
    <t>งานสถาปัตยกรรม</t>
  </si>
  <si>
    <t>หมวดงานวิศวกรรมโครงสร้าง</t>
  </si>
  <si>
    <t xml:space="preserve">ส่วนที่ 2 งานครุภัณฑ์จัดซื้อหรือสั่งซื้อ </t>
  </si>
  <si>
    <t xml:space="preserve">สรุปงานครุภัณฑ์จัดซื้อหรือสั่งซื้อ </t>
  </si>
  <si>
    <t>งานครุภัณฑ์จัดซื้อหรือสั่งซื้อ</t>
  </si>
  <si>
    <t>รวมหมวดงานระบบไฟฟ้า</t>
  </si>
  <si>
    <t>แบบเลขที่</t>
  </si>
  <si>
    <t>หน่วยงานเจ้าของโครงการ/งานก่อสร้าง   มหาวิทยาลัยราชภัฏลำปาง</t>
  </si>
  <si>
    <t>สถานที่ก่อสร้าง   ภายในบริเวณมหาวิทยาลัยราชภัฏลำปาง                                   แบบเลขที่</t>
  </si>
  <si>
    <t>หมวดงานประปาและระบบสุขาภิบาล</t>
  </si>
  <si>
    <t>รวมหมวดงานประปาและระบบบสุขาภิบาล</t>
  </si>
  <si>
    <t>แบบ ปร.4 ที่แนบ มีจำนวน                 ชุด</t>
  </si>
  <si>
    <t xml:space="preserve">สถานที่ก่อสร้าง   ภายในบริเวณมหาวิทยาลัยราชภัฏลำปาง                                 </t>
  </si>
  <si>
    <t>สถานที่ก่อสร้าง   ภายในบริเวณมหาวิทยาลัยราชภัฏลำปาง         แบบเลขที่</t>
  </si>
  <si>
    <t>แบบ ปร.4 ที่แนบ มีจำนวน        1         ชุด</t>
  </si>
  <si>
    <t xml:space="preserve">สถานที่ก่อสร้าง   ภายในบริเวณมหาวิทยาลัยราชภัฏลำปาง                         แบบเลขที่        </t>
  </si>
  <si>
    <t>ดอกเบี้ยเงินกู้.......</t>
  </si>
  <si>
    <t>ดอกเบี้ยเงินกู้    6%</t>
  </si>
  <si>
    <t>แบบ ปร.4 และ ปร.5 ที่แนบ มีจำนวน         1        ชุด</t>
  </si>
  <si>
    <t>รายการประมาณราคา</t>
  </si>
  <si>
    <t>มหาวิทยาลัยราชภัฏลำปาง</t>
  </si>
  <si>
    <t>ตร.ม</t>
  </si>
  <si>
    <t>งาน</t>
  </si>
  <si>
    <t>ชุด</t>
  </si>
  <si>
    <t>ต้น</t>
  </si>
  <si>
    <t>ทรายหยาบ</t>
  </si>
  <si>
    <t>ท่อน</t>
  </si>
  <si>
    <r>
      <t xml:space="preserve">หนังสือกรมบัญชีกลางที่ </t>
    </r>
    <r>
      <rPr>
        <b/>
        <sz val="16"/>
        <color indexed="12"/>
        <rFont val="Cordia New"/>
        <family val="2"/>
      </rPr>
      <t xml:space="preserve"> กค 0433.2/ว 1288 ลว.17 ตุลาคม 2565</t>
    </r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</si>
  <si>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6 %  ,  ค่าภาษีมูลค่าเพิ่ม  7 % </t>
  </si>
  <si>
    <t>ตัว</t>
  </si>
  <si>
    <t>ชื่อโครงการ/งานปรับปรุงอาคารคณะวิทยาศาสตร์ (อาคาร 23)</t>
  </si>
  <si>
    <t>งานปรับปรุงอาคารคณะวิทยาศาสตร์ (อาคาร 23)</t>
  </si>
  <si>
    <t>ชั้น 1</t>
  </si>
  <si>
    <t>เครื่องปรับอากาศ Inverter  ชนิดติดแขวนใต้ฝ้าขนาดไม่น้อยกว่า</t>
  </si>
  <si>
    <t>30,000 BTU (พร้อมรื้อถอน)</t>
  </si>
  <si>
    <t>อาคาร 23</t>
  </si>
  <si>
    <t>ห้อง 23101  จำนวน  1 ชุด</t>
  </si>
  <si>
    <t>ห้อง 23102 จำนวน   1 ชุด</t>
  </si>
  <si>
    <t>ห้อง 23103  จำนวน  1  ชุด</t>
  </si>
  <si>
    <t>ห้อง 23111  จำนวน  1  ชุด</t>
  </si>
  <si>
    <t>ห้อง 23112 จำนวน  1 ชุด</t>
  </si>
  <si>
    <t>ห้อง 23113 จำนวน  1 ชุด</t>
  </si>
  <si>
    <t>ห้อง 1332 จำนวน   2 ชุด</t>
  </si>
  <si>
    <t>ห้อง ประชุมชั้น 1 จำนวน  4 ชุด ขนาดไม่น้อยกว่า</t>
  </si>
  <si>
    <t>ชั้น 2</t>
  </si>
  <si>
    <t>ห้อง 23207  จำนวน  1 ชุด</t>
  </si>
  <si>
    <t>ห้อง 23209 จำนวน   1 ชุด</t>
  </si>
  <si>
    <t>ห้อง 23211  จำนวน  1  ชุด</t>
  </si>
  <si>
    <t>ห้อง 23205  จำนวน  1  ชุด</t>
  </si>
  <si>
    <t>ห้อง 23212 จำนวน  1 ชุด</t>
  </si>
  <si>
    <t>ห้อง 23206 จำนวน  1 ชุด</t>
  </si>
  <si>
    <t>ห้อง 23213 จำนวน   1 ชุด</t>
  </si>
  <si>
    <t>ห้อง 23214 จำนวน  1 ชุด</t>
  </si>
  <si>
    <t>ห้อง 23217 จำนวน  1 ชุด</t>
  </si>
  <si>
    <t>ห้อง 23203 จำนวน   1 ชุด</t>
  </si>
  <si>
    <t>ห้อง 23218 จำนวน  1 ชุด</t>
  </si>
  <si>
    <t>ห้อง 232219 จำนวน   1 ชุด</t>
  </si>
  <si>
    <t>2.1 งานชั้นดาดฟ้า</t>
  </si>
  <si>
    <t>2.3 งานชั้น 3</t>
  </si>
  <si>
    <t>2.2 งานชั้น 4</t>
  </si>
  <si>
    <t>2.4 งานชั้น 2</t>
  </si>
  <si>
    <t>2.5 งานชั้น 1</t>
  </si>
  <si>
    <t>2.6 งานภายนอก</t>
  </si>
  <si>
    <t>ชั้นดาดฟ้า</t>
  </si>
  <si>
    <t xml:space="preserve"> - </t>
  </si>
  <si>
    <t>งานทำความสะอาดพื้นผิวหอดูดาวพร้อมซ่อมแซมผิว</t>
  </si>
  <si>
    <t>และบันไดชั้นดาดฟ้าพร้อมโครงหลังคา</t>
  </si>
  <si>
    <t>งานรื้อถอนหลังคาโปร่งแสง</t>
  </si>
  <si>
    <t xml:space="preserve">งานรื้อถอนหลังคาเหล็กรีดลอน </t>
  </si>
  <si>
    <t>งานรื้อระบบกันซึมเก่า พร้อมทำความสะอาด</t>
  </si>
  <si>
    <t>ซ่อมแซมผิวที่มีรอยแตกร้าวและทำการตกแต่งให้เรียบ</t>
  </si>
  <si>
    <t>งานรื้อถอนท่อเหล็กและท่อน้ำฝน</t>
  </si>
  <si>
    <t>หนาไม่น้อยกว่า 4 มม. ยกขอบ</t>
  </si>
  <si>
    <t>สีรองพื้น กันสนิมทั่วไป 1 เที่ยว</t>
  </si>
  <si>
    <t>แผ่นเหล็กรีดลอนเคลือบสี หนาไม่น้อยกว่า 0.4 มม.</t>
  </si>
  <si>
    <t>ครอบมุม ( FLASHING )</t>
  </si>
  <si>
    <t>ม.</t>
  </si>
  <si>
    <t>หลังคาแผ่นใส ( SKY-LIGHT ) หนา 1.6 มม.</t>
  </si>
  <si>
    <t>สีน้ำ อะครีลิค 100% ทาภายในรวมฝ้า มอก.2321-2549</t>
  </si>
  <si>
    <t>สีรองพื้น ปูนเก่ากันด่าง 1 เที่ยว มอก.1123-2555</t>
  </si>
  <si>
    <t>สีทับหน้า 2 เที่ยว</t>
  </si>
  <si>
    <t>C1 ฝ้าเพดานอคูสติกบอร์ด หนาไม่น้อยกว่า 15.5 มม.</t>
  </si>
  <si>
    <t xml:space="preserve"> F.2 พื้นปูกระเบื้องยาง ขนาด 0.30x0.30 ม. หนา 2.5 มม. </t>
  </si>
  <si>
    <t>ยกขอบ รวมบัว</t>
  </si>
  <si>
    <t>รวมปูนทรายรองพื้น</t>
  </si>
  <si>
    <t>งานรื้อถอนวัสดุปูพื้นเดิมพร้อมซ่อมแซมผิวคอนกรีตห้องน้ำ</t>
  </si>
  <si>
    <t>รื้อขนไป</t>
  </si>
  <si>
    <t>งานรื้อถอนวัสดุปูพื้นเดิมพร้อมซ่อมแซมผิวคอนกรีตห้องเรียน</t>
  </si>
  <si>
    <t>งานรื้อถอนฝ้า</t>
  </si>
  <si>
    <t>F.3 พื้นปูกระเบื้องผิวหยาบ ขนาด 0.30x0.30 ม.</t>
  </si>
  <si>
    <t>รวมปูนทราย</t>
  </si>
  <si>
    <t xml:space="preserve"> -C3 ฝ้ายิปซั่มบอร์ดชนิดกันชื้น 9 มม. โครงเคร่าเหล็กอาบสังกะสี</t>
  </si>
  <si>
    <t>ผ.3 ผนังห้องน้ำ ห้องครัวผนัง</t>
  </si>
  <si>
    <t>ปูกระเบื้องเคลือบ ขนาด 0.30x0.30 ม.</t>
  </si>
  <si>
    <t>สีน้ำ อะครีลิค 100% ทาภายใน มอก.2321-2549</t>
  </si>
  <si>
    <t>สีภายใน+ฝ้า</t>
  </si>
  <si>
    <t>สีทับหน้า 2  เที่ยว (ผนัง+ฝ้าเพดาน)</t>
  </si>
  <si>
    <t>รื้อถอน  บานกระทุ้งห้องน้ำ</t>
  </si>
  <si>
    <t>รื้อถอนประตูห้องน้ำ บานเรียบ  พร้อมวงกบ+อุปกรณ์</t>
  </si>
  <si>
    <t>รื้อถอนสุขภัณฑ์</t>
  </si>
  <si>
    <t>w1. บานกระทุ้ง</t>
  </si>
  <si>
    <t>ห้องน้ำ</t>
  </si>
  <si>
    <t xml:space="preserve"> D 2 ประตูห้องน้ำ บานเรียบ  พร้อมวงกบ+อุปกรณ์</t>
  </si>
  <si>
    <t xml:space="preserve">สายฉีดชำระ พร้อมขอแขวน สต๊อบวาล์ว  </t>
  </si>
  <si>
    <t>ที่ใส่กระดาษชำระ เซรามิคฝังผนัง</t>
  </si>
  <si>
    <t>อ่างล้างหน้า  ( พร้อมสะดืออ่าง ,สายถักน้ำดี ,ท่อน้ำทิ้ง )</t>
  </si>
  <si>
    <t xml:space="preserve">ท่อน้ำทิ้ง อ่างล้างหน้า/ซิงค์ แบบ พี แทป </t>
  </si>
  <si>
    <t>โถปัสสาวะชาย พร้อมก็อกน้ำ แบบกด พร้อมอุปกรณ์ครบชุด</t>
  </si>
  <si>
    <t>ก๊อกสำหรับอ่างล้างหน้า แบบโยก</t>
  </si>
  <si>
    <t>กระจกเงาแบบติดผนัง ขนาดไม่น้อยกว่า 60x45 ซม. เจียรปรี</t>
  </si>
  <si>
    <t xml:space="preserve">กระจกเงาแบบติดผนัง </t>
  </si>
  <si>
    <t xml:space="preserve">ตะแกรงทองเหลืองชุบโครเมี่ยม มีฝาครอบกันกลิ่น </t>
  </si>
  <si>
    <t xml:space="preserve">สต๊อบวาล์ว  </t>
  </si>
  <si>
    <t>อ่างล้างหน้าสเตนเลส  ( พร้อมสะดืออ่าง ,สายถักน้ำดี ,ท่อน้ำทิ้ง )</t>
  </si>
  <si>
    <t>ห้องครัว</t>
  </si>
  <si>
    <t>อ่างล้างมือ พร้อมอุปกรณืสะดืออ่าง ,สายถักน้ำดี ,ท่อน้ำทิ้ง )</t>
  </si>
  <si>
    <t>HDPE,PB รวมเชื่อมต่อท่อ</t>
  </si>
  <si>
    <t xml:space="preserve"> -C2 ฝ้ายิปซั่มบอร์ดชนิด 9 มม. โครงเคร่าเหล็กอาบสังกะสี</t>
  </si>
  <si>
    <t>D3 ประตูไม้บานเดี่ยว</t>
  </si>
  <si>
    <t>รื้อถอน D3 ประตูบานเดี่ยว</t>
  </si>
  <si>
    <t>รื้อถอน D4 ประตูบานคู่</t>
  </si>
  <si>
    <t>รื้อถอน  บานกระหมุนห้องน้ำ</t>
  </si>
  <si>
    <t>ซ่อมแซม ขัดโป้วสี ซ่อมผิวผนัง</t>
  </si>
  <si>
    <t>รื้อถอนพื้นเดิม</t>
  </si>
  <si>
    <t xml:space="preserve"> D 6 ประตูอลูมิเนียม  พร้อมวงกบ+อุปกรณ์</t>
  </si>
  <si>
    <t>ทำความสะอาดผิวภายนอกพร้อมซ่อมแซมผิวผผนังภายนอก</t>
  </si>
  <si>
    <t>สีน้ำ อะครีลิค 100% ทาภายนอก มอก.2321-2549</t>
  </si>
  <si>
    <t>รื้อถอนผนังตกแต่ง</t>
  </si>
  <si>
    <t>ผนังตกแต่ง</t>
  </si>
  <si>
    <t>รื้อถอน ซ่อมแซม ขอบรางระบายน้ำ</t>
  </si>
  <si>
    <t>เหล็กแบนสี่เหลี่ยมผืนผ้า ขนาด 1 นิ้ว หนา 1 หุน (3 มม.)</t>
  </si>
  <si>
    <t>642</t>
  </si>
  <si>
    <t>เหล็กฉาก ขนาด 25 x 25 x 3 มม.</t>
  </si>
  <si>
    <t>104</t>
  </si>
  <si>
    <t xml:space="preserve"> -  โคมคู่แบบมีแผ่นสะท้อนแสง หลอด LED T8 ขนาด </t>
  </si>
  <si>
    <t>16 วัตต์</t>
  </si>
  <si>
    <t xml:space="preserve"> -  สวิทซ์ เปิด ปิด พร้อมชุด</t>
  </si>
  <si>
    <t xml:space="preserve"> -  สายไฟ THW 1 x 1.5 Sq.mm </t>
  </si>
  <si>
    <t>เมตร</t>
  </si>
  <si>
    <t>ชั้น 3</t>
  </si>
  <si>
    <t>ชั้น 4</t>
  </si>
  <si>
    <t xml:space="preserve"> - โคมไฟกิ่ง LED พร้อมติดตั้งชุด ปิด เปิดอัตโนมัติแบบใช้</t>
  </si>
  <si>
    <t>แสงและเดินสายเมนไฟ</t>
  </si>
  <si>
    <t xml:space="preserve"> - สาย THW ทองแดงขนาด 1 x 2.5 sq.mm </t>
  </si>
  <si>
    <t xml:space="preserve"> - เต้ารับพร้อมกล่องกันน้ำ</t>
  </si>
  <si>
    <t xml:space="preserve"> ชั้น 1</t>
  </si>
  <si>
    <t xml:space="preserve"> - เดินสัญญาณแบบมีสาย</t>
  </si>
  <si>
    <t xml:space="preserve"> - ติดตั้งอุปกรณ์ปล่อยสัญญาณไร้สาย</t>
  </si>
  <si>
    <t xml:space="preserve"> - ติดตั้งระบบปล่อยสัญญาณ </t>
  </si>
  <si>
    <t>พร้อมทดสอบ</t>
  </si>
  <si>
    <t>3.1 ระบบไฟฟ้าแสงสว่าง</t>
  </si>
  <si>
    <t>3.2 ปรับปรุงระบบสื่อสารอินเตอร์เน็ต</t>
  </si>
  <si>
    <t xml:space="preserve"> ชั้น 2</t>
  </si>
  <si>
    <t xml:space="preserve"> ชั้น 3</t>
  </si>
  <si>
    <t xml:space="preserve"> ชั้น 4</t>
  </si>
  <si>
    <t xml:space="preserve"> - พัดลมระบายอากาศแบบติดผนังหรือแบบติดกระจกขนาด</t>
  </si>
  <si>
    <t>ไม่น้อยกว่า 12 นิ้ว</t>
  </si>
  <si>
    <t xml:space="preserve"> - งานเดินสายเมนพัดลมระบายอากาศพร้อมอุปกรณ์ประกอบ</t>
  </si>
  <si>
    <t>จุด</t>
  </si>
  <si>
    <t>แบบเดินร้อยท่อสีขาว สายไฟ THW ขนาดไม่น้อยกว่า</t>
  </si>
  <si>
    <t>1 x 1.5 Sq.mm</t>
  </si>
  <si>
    <t>3.3 งานติดตั้งพัดลมระบายอากาศแบบติดผนังหรือแบบติดกระจก</t>
  </si>
  <si>
    <t xml:space="preserve"> - สาย THW ทองแดงขนาดไม่น้อยกว่า 1 x 4 Sq.mm</t>
  </si>
  <si>
    <t>พร้อมติดตั้งอุปกรณ์ตัดตอนอัตโนมัติ และ Isolat switch</t>
  </si>
  <si>
    <t>3.5 งานเดินสายเมนไฟฟ้าสำหรับระบบปรับอากาศ</t>
  </si>
  <si>
    <t>ถังบำบัดน้ำเสียชนิดเติมอากาศ (FRP)</t>
  </si>
  <si>
    <t>ถัง</t>
  </si>
  <si>
    <t>ปั๊มสำหรับเติมอากาศ RING BLOWER</t>
  </si>
  <si>
    <t xml:space="preserve">ปั๊มรีเทิร์นตะกอน </t>
  </si>
  <si>
    <t xml:space="preserve">ปั๊มสูบน้ำเข้าระบบ </t>
  </si>
  <si>
    <t>ลูกลอยไฟฟ้า</t>
  </si>
  <si>
    <t>ลูก</t>
  </si>
  <si>
    <t>ตู้ควบคุมไฟฟ้า</t>
  </si>
  <si>
    <t>เดินสาย VCT 2.5X4 เข้าปั้ม  8 ชุด พร้อม ท่อ HDPE ร้อยสาย PN-6</t>
  </si>
  <si>
    <t>ท่อ PVC ขนาด 2 นิ้ว</t>
  </si>
  <si>
    <t>ท่อ PVC ขนาด 4 นิ้ว</t>
  </si>
  <si>
    <t>ท่อ PVC ขนาด 6 นิ้ว</t>
  </si>
  <si>
    <t>ข้อต่อตรง ขนาด 2 นิ้ว</t>
  </si>
  <si>
    <t>ข้อต่อตรง ขนาด 4 นิ้ว</t>
  </si>
  <si>
    <t>ข้องอ 90 องศา ขนาด 2 นิ้ว</t>
  </si>
  <si>
    <t>ข้องอ 90 องศา ขนาด 4 นิ้ว</t>
  </si>
  <si>
    <t xml:space="preserve">ข้อลด ขนาด 6" x 4" </t>
  </si>
  <si>
    <t xml:space="preserve">ข้อลด ขนาด 4" x 2" </t>
  </si>
  <si>
    <t>ข้อต่อเกียวนอก 2 นิ้ว</t>
  </si>
  <si>
    <t>ข้อต่อสามทาง ขนาด 2 นิ้ว</t>
  </si>
  <si>
    <t>ข้อต่อสามทาง ขนาด 4 นิ้ว</t>
  </si>
  <si>
    <t>บรรไดทางเดิน (Walk way)</t>
  </si>
  <si>
    <t>ไกด์เรียว (สแตนเลส)</t>
  </si>
  <si>
    <t>บ่อเก็บรวบรวมน้ำ  1 ถัง</t>
  </si>
  <si>
    <t>บ่อรับน้ำจากอาคาร 9 ถัง</t>
  </si>
  <si>
    <t>เจาะพื้นขยายฝาบ่อเก็บรวบรวมน้ำ ขนาด 80x80</t>
  </si>
  <si>
    <t>ฝา</t>
  </si>
  <si>
    <t>ฝาปิดบ่อเก็บรวบรวมน้ำ ขนาด 80x80 (กัลวาไนซ์)</t>
  </si>
  <si>
    <t>ปฏิบัติงานในพื้นที่อับอากาศ</t>
  </si>
  <si>
    <t>ปี</t>
  </si>
  <si>
    <t>ลงเชื้อตะกอนจุลินทรีย์เพื่อเริ่มต้นเดินระบบ</t>
  </si>
  <si>
    <t>ตรวจเช็คระบบควบคุมการทำงานของปั้มในระบบบำบัดน้ำเสีย</t>
  </si>
  <si>
    <t>ครั้ง</t>
  </si>
  <si>
    <t>ตรวจวิเคราะห์คุณภาพน้ำทิ้ง 3 เดือน/ครั้ง</t>
  </si>
  <si>
    <t>น้ำออกจากระบบ (PH, BOD, TDS, SS, TKN, OIL&amp;GREASE</t>
  </si>
  <si>
    <t xml:space="preserve"> Sulfide, Settleeable Solids)</t>
  </si>
  <si>
    <t xml:space="preserve">งานติดตั้งระบบดูดอากาศแบบผ่านท่อดักขนาดไม่น้อยกว่า 12 นี้ว </t>
  </si>
  <si>
    <t>ไม่ต่ำกว่าระเบียงดาดฟ้า 1 เมตร ของห้อง 23301 , 23303 , 23306</t>
  </si>
  <si>
    <t>23312 , 23316 และ 23318 พร้อมทาสีปล่องนอกอาคาร</t>
  </si>
  <si>
    <t>งานติดตั้งระบบท่อระบายอากาศของบ่อบำบัดน้ำเสียย่อย โดยใช้ท่อ</t>
  </si>
  <si>
    <t>PVC ขนาดไม่น้อยกว่า 2 นี้ว จากบ่อบำบัดไประบายกลี่นทิ้งโดย</t>
  </si>
  <si>
    <t>ปลายปล่อยสูงจากระเบียงดาดฟ้าไม่น้อยกว่า 1 เมตร พร้อมทาสี</t>
  </si>
  <si>
    <t>งานติดตั้งระบบท่อระบายอากาศของบ่อบำบัดน้ำเสียหลัก โดยใช้ท่อ</t>
  </si>
  <si>
    <t>PVC ขนาดไม่น้อยกว่า 4 นี้ว จากบ่อบำบัดไประบายกลี่นทิ้งโดย</t>
  </si>
  <si>
    <t>ชั้น 2 ถึงชั้น 4</t>
  </si>
  <si>
    <t xml:space="preserve"> - ท่อ HDPE (สามารถทนต่อความเป็นกรด-ด่าง ได้) ขนาดไม่น้อยกว่า</t>
  </si>
  <si>
    <t xml:space="preserve">2 นี้ว ทนแรงดันไม่น้อยกว่า PN8 สำหรับเมนท่อเมนรวมนอกอาคาร </t>
  </si>
  <si>
    <t>ใช้วิธีเชื่อมต่อชน</t>
  </si>
  <si>
    <t xml:space="preserve"> - สามทางวาย 45 ฉาก HDPE (สามารถทนต่อความเป็นกรด-ด่าง ได้)</t>
  </si>
  <si>
    <t xml:space="preserve"> ขนาด 2 นี้ว ลด 1 1/2 นี้ว ใช้วิธีเชื่อมชน</t>
  </si>
  <si>
    <t xml:space="preserve"> ขนาด 1 1/2 นี้ว ใช้วิธีเชื่อมชน</t>
  </si>
  <si>
    <t>1 1/2 นี้ว ทนแรงดันไม่น้อยกว่า PN8 ใช้วิธีเชื่อมต่อชน</t>
  </si>
  <si>
    <t xml:space="preserve"> - ท่องอ 90 องศา HDPE (สามารถทนต่อความเป็นกรด-ด่าง ได้)</t>
  </si>
  <si>
    <t xml:space="preserve"> ขนาดไม่น้อยกว่า 1 1/2 นี้ว ทนแรงดันไม่น้อยกว่า PN8 ใช้วิธีเชื่อม</t>
  </si>
  <si>
    <t>ต่อชน</t>
  </si>
  <si>
    <t xml:space="preserve"> - งานเซื่อมท่อ HDPE</t>
  </si>
  <si>
    <t xml:space="preserve"> - อุปกรณ์ประกอบอื่นๆ</t>
  </si>
  <si>
    <t xml:space="preserve"> - งานทาสีท่อ HDPE</t>
  </si>
  <si>
    <t xml:space="preserve"> - งานรื้อถอนอุปกรณ์ห้องบำบัดเดิม</t>
  </si>
  <si>
    <t>4.1 งานติดตั้งระบบบำบัดน้ำเสีย</t>
  </si>
  <si>
    <t>4.2 งานก่อสร้างฐานรองรับถังบำบัดน้ำเสีย</t>
  </si>
  <si>
    <t>4.3 งานตรวจเช็คและปรับปรุงบ่อ SUM รอบอาคาร</t>
  </si>
  <si>
    <t>4.4 งานควบคุมดูแลระบบบำบัดน้ำเสีย</t>
  </si>
  <si>
    <t>4.5 งานติดตั้งระบบดูดอากาศ</t>
  </si>
  <si>
    <t>4.6 ติดตั้งท่อระบายอากาศ</t>
  </si>
  <si>
    <t>4.7 งานปรับปรุงระบบท่อระบายน้ำเสียจากสารเคมีประจำชั้นในอาคาร</t>
  </si>
  <si>
    <t>ห้อง 23401  จำนวน  1 ชุด</t>
  </si>
  <si>
    <t>ห้อง 23403 จำนวน   1 ชุด</t>
  </si>
  <si>
    <t>ห้อง 23416  จำนวน  1  ชุด</t>
  </si>
  <si>
    <t>ห้อง 23414  จำนวน  1  ชุด</t>
  </si>
  <si>
    <t>ห้อง 23405 จำนวน  1 ชุด</t>
  </si>
  <si>
    <t>ห้อง 23411 จำนวน  1 ชุด</t>
  </si>
  <si>
    <t>ห้องลิฟต์ จำนวน 1 ชุด</t>
  </si>
  <si>
    <t>ห้องทดลอง จำนวน 2 ชุด</t>
  </si>
  <si>
    <t>ห้องโถง จำนวน 2 ชุด</t>
  </si>
  <si>
    <t>48000 BTU</t>
  </si>
  <si>
    <t>ระบบกันซึมดาดฟ้าปูทับด้วย waterproof membrane</t>
  </si>
  <si>
    <t>งานทาสีน้ำมันทั่วไปชนิด Alkyd Enamel โครงสร้างใหม่</t>
  </si>
  <si>
    <t>ปรับระดับ</t>
  </si>
  <si>
    <t>D4 ประตูไม้บานคู่</t>
  </si>
  <si>
    <t>โถส้วมแบบนั่งราบ สองชิ้น พร้อมหม้อน้ำ พร้อมอุปกรณ์ครบชุด</t>
  </si>
  <si>
    <t>งานตาข่ายกันนก ทั้งหลัง</t>
  </si>
  <si>
    <t>งานปรับพื้นที่</t>
  </si>
  <si>
    <t>ลบ.ม</t>
  </si>
  <si>
    <t>งานไม้แบบ</t>
  </si>
  <si>
    <t>คอนกรีตผสมเสร็จรูปลูกบาศก์ 240 กก./ตร.ซม.</t>
  </si>
  <si>
    <t>โดยใช้พัดลมไฟฟ้า พร้อมปล่องระบายอากาศทิ้งความสูงปลายปล่อง</t>
  </si>
  <si>
    <t>C2 ฝ้ายิปซั่มบอร์ดชนิด 9 มม. โครงเคร่าเหล็กอาบสังกะสี</t>
  </si>
  <si>
    <t>C3 ฝ้ายิปซั่มบอร์ดชนิดกันชื้น 9 มม. โครงเคร่าเหล็กอาบสังกะสี</t>
  </si>
  <si>
    <t>D 2 ประตูห้องน้ำ บานเรียบ  พร้อมวงกบ+อุปกรณ์</t>
  </si>
  <si>
    <t>4.2 งานก่อสร้างฐานรองรับถังบำบัดน้ำเสีย 6x12 เมตร หนา 30 ซม.</t>
  </si>
  <si>
    <t>เสาเข็ม  ยาวไม่น้อยกว่า 4 ม. ขนาดไม่น้อยกว่า 15 ซม. x 4.00 ม.</t>
  </si>
  <si>
    <t>รื้อกอง</t>
  </si>
  <si>
    <t>ย้ายสาธารณูปโภคเดิมและติดตั้งคืนให้ใช้งานได้ รวมโซล่าเซลล์</t>
  </si>
  <si>
    <t>พร้อมติดตั้งเดิม</t>
  </si>
  <si>
    <t>3.4 งานปรับปรุงระบบโสตห้องประชุมชั้น 1</t>
  </si>
  <si>
    <t xml:space="preserve">อ่างล้างมือ พร้อมอุปกรณืสะดืออ่าง ,สายถักน้ำดี ,ท่อน้ำทิ้ง </t>
  </si>
  <si>
    <t>งานปรับปรุงท่อระบายน้ำรอบอาคาร พร้อมทำความสะอาดระบบท่อ/บ่อพัก</t>
  </si>
  <si>
    <t xml:space="preserve">WIRE MESH เหล็ก Ø 6.0 มม. ขนาดตาราง 0.20 x 0.20 ม. </t>
  </si>
  <si>
    <t xml:space="preserve"> F.2 พื้นปูกระเบื้องไวนิล 4 มม. ยกขอบ รวมบัว</t>
  </si>
  <si>
    <t>กลุ่มงาน/</t>
  </si>
  <si>
    <t xml:space="preserve">คำนวณราคากลางโดย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</si>
</sst>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87" formatCode="_(* #,##0.00_);_(* \(#,##0.00\);_(* &quot;-&quot;??_);_(@_)"/>
    <numFmt numFmtId="188" formatCode="\t&quot;฿&quot;#,##0_);[Red]\(\t&quot;฿&quot;#,##0\)"/>
    <numFmt numFmtId="189" formatCode="0.00000"/>
    <numFmt numFmtId="190" formatCode="_(* #,##0_);_(* \(#,##0\);_(* &quot;-&quot;??_);_(@_)"/>
    <numFmt numFmtId="191" formatCode="_-* #,##0_-;\-* #,##0_-;_-* &quot;-&quot;??_-;_-@_-"/>
    <numFmt numFmtId="192" formatCode="0.0000"/>
    <numFmt numFmtId="193" formatCode="#,##0.0_);\(#,##0.0\)"/>
    <numFmt numFmtId="194" formatCode="#,##0.0000"/>
    <numFmt numFmtId="195" formatCode="#,##0.0000;[Red]\-#,##0.0000"/>
    <numFmt numFmtId="196" formatCode="\t0.00E+00"/>
    <numFmt numFmtId="197" formatCode="&quot;฿&quot;\t#,##0_);\(&quot;฿&quot;\t#,##0\)"/>
    <numFmt numFmtId="198" formatCode="\ว\ว\/\ด\ด\/\ป\ป"/>
    <numFmt numFmtId="199" formatCode="dd\-mmm\-yy_)"/>
    <numFmt numFmtId="200" formatCode="#,##0\ &quot;F&quot;;[Red]\-#,##0\ &quot;F&quot;"/>
    <numFmt numFmtId="201" formatCode="0.0&quot;  &quot;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.0000_-;\-* #,##0.0000_-;_-* &quot;-&quot;??_-;_-@_-"/>
    <numFmt numFmtId="206" formatCode="_-* #,##0.00000_-;\-* #,##0.00000_-;_-* &quot;-&quot;??_-;_-@_-"/>
    <numFmt numFmtId="207" formatCode="#,##0.000;[Red]\-#,##0.000"/>
    <numFmt numFmtId="208" formatCode="#,##0.0;[Red]\-#,##0.0"/>
    <numFmt numFmtId="209" formatCode="#,##0.00000_ ;[Red]\-#,##0.00000\ "/>
  </numFmts>
  <fonts count="88">
    <font>
      <sz val="12"/>
      <name val="EucrosiaUPC"/>
      <charset val="222"/>
    </font>
    <font>
      <sz val="11"/>
      <color theme="1"/>
      <name val="Tahoma"/>
      <family val="2"/>
      <scheme val="minor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name val="CordiaUPC"/>
      <family val="2"/>
      <charset val="222"/>
    </font>
    <font>
      <b/>
      <sz val="16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6"/>
      <name val="Cordia New"/>
      <family val="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24"/>
      <name val="CordiaUPC"/>
      <family val="2"/>
      <charset val="222"/>
    </font>
    <font>
      <b/>
      <sz val="16"/>
      <color indexed="12"/>
      <name val="Cordia New"/>
      <family val="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b/>
      <sz val="26"/>
      <name val="TH Sarabun New"/>
      <family val="2"/>
    </font>
    <font>
      <b/>
      <sz val="28"/>
      <name val="TH Sarabun New"/>
      <family val="2"/>
    </font>
    <font>
      <b/>
      <sz val="24"/>
      <name val="TH Sarabun New"/>
      <family val="2"/>
    </font>
    <font>
      <sz val="28"/>
      <name val="TH Sarabun New"/>
      <family val="2"/>
    </font>
    <font>
      <sz val="16"/>
      <name val="AngsanaUPC"/>
      <family val="1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sz val="14"/>
      <color rgb="FFFF0000"/>
      <name val="TH SarabunPSK"/>
      <family val="2"/>
    </font>
    <font>
      <b/>
      <sz val="14"/>
      <color rgb="FF0070C0"/>
      <name val="TH SarabunPSK"/>
      <family val="2"/>
    </font>
    <font>
      <sz val="14"/>
      <color rgb="FF7030A0"/>
      <name val="TH SarabunPSK"/>
      <family val="2"/>
    </font>
    <font>
      <b/>
      <sz val="14"/>
      <color rgb="FF7030A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u/>
      <sz val="16"/>
      <name val="TH SarabunPSK"/>
      <family val="2"/>
    </font>
    <font>
      <b/>
      <sz val="14"/>
      <color rgb="FFC00000"/>
      <name val="TH SarabunPSK"/>
      <family val="2"/>
    </font>
    <font>
      <b/>
      <sz val="12"/>
      <color rgb="FFC00000"/>
      <name val="TH SarabunPSK"/>
      <family val="2"/>
    </font>
    <font>
      <b/>
      <u/>
      <sz val="14"/>
      <name val="TH SarabunPSK"/>
      <family val="2"/>
    </font>
    <font>
      <b/>
      <u/>
      <sz val="14"/>
      <color indexed="8"/>
      <name val="TH SarabunPSK"/>
      <family val="2"/>
    </font>
    <font>
      <sz val="16"/>
      <name val="AngsanaUPC"/>
      <family val="1"/>
      <charset val="222"/>
    </font>
    <font>
      <sz val="13"/>
      <color indexed="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80">
    <xf numFmtId="0" fontId="0" fillId="0" borderId="0"/>
    <xf numFmtId="0" fontId="13" fillId="0" borderId="0">
      <alignment vertical="center"/>
    </xf>
    <xf numFmtId="202" fontId="14" fillId="0" borderId="0" applyFont="0" applyFill="0" applyBorder="0" applyAlignment="0" applyProtection="0"/>
    <xf numFmtId="204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4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03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8" fillId="0" borderId="0"/>
    <xf numFmtId="0" fontId="19" fillId="0" borderId="0"/>
    <xf numFmtId="9" fontId="15" fillId="2" borderId="0"/>
    <xf numFmtId="0" fontId="15" fillId="0" borderId="0" applyFill="0" applyBorder="0" applyAlignment="0"/>
    <xf numFmtId="193" fontId="16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198" fontId="17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93" fontId="16" fillId="0" borderId="0" applyFont="0" applyFill="0" applyBorder="0" applyAlignment="0" applyProtection="0"/>
    <xf numFmtId="14" fontId="22" fillId="0" borderId="0" applyFill="0" applyBorder="0" applyAlignment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38" fontId="24" fillId="3" borderId="0" applyNumberFormat="0" applyBorder="0" applyAlignment="0" applyProtection="0"/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10" fontId="24" fillId="4" borderId="3" applyNumberFormat="0" applyBorder="0" applyAlignment="0" applyProtection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200" fontId="20" fillId="0" borderId="0"/>
    <xf numFmtId="0" fontId="3" fillId="0" borderId="0"/>
    <xf numFmtId="0" fontId="3" fillId="0" borderId="0"/>
    <xf numFmtId="0" fontId="3" fillId="0" borderId="0"/>
    <xf numFmtId="0" fontId="2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49" fontId="22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0" fontId="2" fillId="0" borderId="0" applyFont="0" applyFill="0" applyBorder="0" applyAlignment="0" applyProtection="0"/>
    <xf numFmtId="188" fontId="45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" fillId="0" borderId="0"/>
    <xf numFmtId="0" fontId="3" fillId="0" borderId="0"/>
    <xf numFmtId="0" fontId="3" fillId="0" borderId="0"/>
    <xf numFmtId="0" fontId="15" fillId="0" borderId="0"/>
    <xf numFmtId="18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9" fillId="0" borderId="0"/>
    <xf numFmtId="0" fontId="47" fillId="0" borderId="0"/>
    <xf numFmtId="0" fontId="1" fillId="0" borderId="0"/>
    <xf numFmtId="43" fontId="86" fillId="0" borderId="0" applyFont="0" applyFill="0" applyBorder="0" applyAlignment="0" applyProtection="0"/>
    <xf numFmtId="0" fontId="69" fillId="0" borderId="0"/>
    <xf numFmtId="0" fontId="69" fillId="0" borderId="0"/>
    <xf numFmtId="0" fontId="15" fillId="0" borderId="0"/>
  </cellStyleXfs>
  <cellXfs count="842">
    <xf numFmtId="0" fontId="0" fillId="0" borderId="0" xfId="0"/>
    <xf numFmtId="0" fontId="7" fillId="0" borderId="0" xfId="0" applyFont="1" applyFill="1"/>
    <xf numFmtId="40" fontId="5" fillId="0" borderId="0" xfId="60" applyFont="1"/>
    <xf numFmtId="40" fontId="29" fillId="0" borderId="4" xfId="60" applyFont="1" applyBorder="1"/>
    <xf numFmtId="40" fontId="5" fillId="0" borderId="5" xfId="60" applyFont="1" applyBorder="1"/>
    <xf numFmtId="40" fontId="5" fillId="0" borderId="6" xfId="60" applyFont="1" applyBorder="1"/>
    <xf numFmtId="40" fontId="5" fillId="0" borderId="8" xfId="60" applyFont="1" applyBorder="1"/>
    <xf numFmtId="40" fontId="42" fillId="0" borderId="7" xfId="60" applyFont="1" applyBorder="1"/>
    <xf numFmtId="40" fontId="5" fillId="0" borderId="0" xfId="60" applyFont="1" applyBorder="1"/>
    <xf numFmtId="191" fontId="11" fillId="5" borderId="3" xfId="60" applyNumberFormat="1" applyFont="1" applyFill="1" applyBorder="1"/>
    <xf numFmtId="40" fontId="4" fillId="0" borderId="7" xfId="60" applyFont="1" applyBorder="1" applyAlignment="1">
      <alignment horizontal="center" vertical="center"/>
    </xf>
    <xf numFmtId="40" fontId="5" fillId="0" borderId="7" xfId="60" applyFont="1" applyBorder="1"/>
    <xf numFmtId="40" fontId="32" fillId="0" borderId="9" xfId="60" applyFont="1" applyBorder="1"/>
    <xf numFmtId="40" fontId="33" fillId="0" borderId="7" xfId="60" applyFont="1" applyBorder="1" applyAlignment="1">
      <alignment horizontal="right"/>
    </xf>
    <xf numFmtId="191" fontId="44" fillId="7" borderId="11" xfId="60" applyNumberFormat="1" applyFont="1" applyFill="1" applyBorder="1" applyProtection="1">
      <protection hidden="1"/>
    </xf>
    <xf numFmtId="40" fontId="33" fillId="0" borderId="0" xfId="60" applyFont="1" applyBorder="1"/>
    <xf numFmtId="40" fontId="5" fillId="0" borderId="7" xfId="60" applyFont="1" applyBorder="1" applyAlignment="1">
      <alignment horizontal="right"/>
    </xf>
    <xf numFmtId="191" fontId="5" fillId="7" borderId="3" xfId="60" applyNumberFormat="1" applyFont="1" applyFill="1" applyBorder="1"/>
    <xf numFmtId="40" fontId="34" fillId="0" borderId="7" xfId="60" applyFont="1" applyBorder="1" applyAlignment="1">
      <alignment horizontal="right"/>
    </xf>
    <xf numFmtId="191" fontId="44" fillId="7" borderId="15" xfId="60" applyNumberFormat="1" applyFont="1" applyFill="1" applyBorder="1"/>
    <xf numFmtId="40" fontId="34" fillId="0" borderId="0" xfId="60" applyFont="1" applyFill="1" applyBorder="1"/>
    <xf numFmtId="40" fontId="9" fillId="0" borderId="7" xfId="60" applyFont="1" applyBorder="1" applyAlignment="1">
      <alignment horizontal="right"/>
    </xf>
    <xf numFmtId="205" fontId="35" fillId="7" borderId="3" xfId="60" applyNumberFormat="1" applyFont="1" applyFill="1" applyBorder="1"/>
    <xf numFmtId="205" fontId="36" fillId="2" borderId="18" xfId="60" applyNumberFormat="1" applyFont="1" applyFill="1" applyBorder="1"/>
    <xf numFmtId="206" fontId="10" fillId="0" borderId="0" xfId="60" applyNumberFormat="1" applyFont="1" applyBorder="1"/>
    <xf numFmtId="191" fontId="8" fillId="0" borderId="3" xfId="60" applyNumberFormat="1" applyFont="1" applyBorder="1"/>
    <xf numFmtId="40" fontId="37" fillId="0" borderId="7" xfId="60" applyFont="1" applyBorder="1" applyAlignment="1">
      <alignment horizontal="right"/>
    </xf>
    <xf numFmtId="191" fontId="42" fillId="0" borderId="0" xfId="60" applyNumberFormat="1" applyFont="1" applyBorder="1"/>
    <xf numFmtId="206" fontId="10" fillId="0" borderId="8" xfId="60" applyNumberFormat="1" applyFont="1" applyBorder="1"/>
    <xf numFmtId="191" fontId="42" fillId="0" borderId="8" xfId="60" applyNumberFormat="1" applyFont="1" applyBorder="1"/>
    <xf numFmtId="40" fontId="5" fillId="0" borderId="19" xfId="60" applyFont="1" applyBorder="1"/>
    <xf numFmtId="40" fontId="5" fillId="0" borderId="20" xfId="60" applyFont="1" applyBorder="1"/>
    <xf numFmtId="206" fontId="10" fillId="0" borderId="21" xfId="60" applyNumberFormat="1" applyFont="1" applyBorder="1"/>
    <xf numFmtId="0" fontId="49" fillId="0" borderId="0" xfId="0" applyFont="1" applyFill="1"/>
    <xf numFmtId="38" fontId="50" fillId="0" borderId="0" xfId="60" applyNumberFormat="1" applyFont="1" applyFill="1"/>
    <xf numFmtId="0" fontId="50" fillId="0" borderId="0" xfId="0" applyFont="1" applyFill="1"/>
    <xf numFmtId="0" fontId="49" fillId="0" borderId="0" xfId="0" applyFont="1" applyFill="1" applyBorder="1"/>
    <xf numFmtId="191" fontId="49" fillId="0" borderId="0" xfId="0" applyNumberFormat="1" applyFont="1" applyFill="1"/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/>
    <xf numFmtId="0" fontId="50" fillId="0" borderId="0" xfId="0" applyFont="1" applyFill="1" applyBorder="1"/>
    <xf numFmtId="0" fontId="52" fillId="0" borderId="26" xfId="0" applyFont="1" applyFill="1" applyBorder="1" applyAlignment="1">
      <alignment horizontal="centerContinuous"/>
    </xf>
    <xf numFmtId="0" fontId="49" fillId="0" borderId="26" xfId="0" applyFont="1" applyFill="1" applyBorder="1" applyAlignment="1">
      <alignment horizontal="left"/>
    </xf>
    <xf numFmtId="0" fontId="52" fillId="0" borderId="3" xfId="0" applyFont="1" applyFill="1" applyBorder="1" applyAlignment="1">
      <alignment horizontal="center" vertical="center"/>
    </xf>
    <xf numFmtId="0" fontId="52" fillId="0" borderId="24" xfId="0" applyFont="1" applyFill="1" applyBorder="1" applyAlignment="1" applyProtection="1">
      <alignment horizontal="center" vertical="center"/>
      <protection locked="0"/>
    </xf>
    <xf numFmtId="0" fontId="51" fillId="0" borderId="22" xfId="0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right"/>
    </xf>
    <xf numFmtId="0" fontId="51" fillId="0" borderId="22" xfId="0" applyFont="1" applyFill="1" applyBorder="1" applyAlignment="1">
      <alignment horizontal="center"/>
    </xf>
    <xf numFmtId="4" fontId="51" fillId="0" borderId="22" xfId="0" applyNumberFormat="1" applyFont="1" applyFill="1" applyBorder="1" applyAlignment="1">
      <alignment horizontal="center"/>
    </xf>
    <xf numFmtId="0" fontId="51" fillId="0" borderId="23" xfId="0" applyFont="1" applyFill="1" applyBorder="1" applyAlignment="1"/>
    <xf numFmtId="0" fontId="51" fillId="0" borderId="23" xfId="68" applyFont="1" applyFill="1" applyBorder="1" applyAlignment="1">
      <alignment horizontal="left"/>
    </xf>
    <xf numFmtId="0" fontId="51" fillId="0" borderId="23" xfId="68" applyFont="1" applyFill="1" applyBorder="1" applyAlignment="1"/>
    <xf numFmtId="0" fontId="51" fillId="0" borderId="25" xfId="0" applyFont="1" applyFill="1" applyBorder="1" applyAlignment="1">
      <alignment horizontal="center"/>
    </xf>
    <xf numFmtId="0" fontId="51" fillId="0" borderId="26" xfId="0" applyFont="1" applyFill="1" applyBorder="1" applyAlignment="1"/>
    <xf numFmtId="0" fontId="51" fillId="0" borderId="26" xfId="68" applyFont="1" applyFill="1" applyBorder="1" applyAlignment="1"/>
    <xf numFmtId="3" fontId="51" fillId="0" borderId="25" xfId="0" applyNumberFormat="1" applyFont="1" applyFill="1" applyBorder="1" applyAlignment="1">
      <alignment horizontal="right"/>
    </xf>
    <xf numFmtId="4" fontId="51" fillId="0" borderId="25" xfId="0" applyNumberFormat="1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51" fillId="0" borderId="27" xfId="0" applyFont="1" applyFill="1" applyBorder="1" applyAlignment="1"/>
    <xf numFmtId="0" fontId="51" fillId="0" borderId="27" xfId="68" applyFont="1" applyFill="1" applyBorder="1" applyAlignment="1"/>
    <xf numFmtId="3" fontId="51" fillId="0" borderId="27" xfId="0" applyNumberFormat="1" applyFont="1" applyFill="1" applyBorder="1" applyAlignment="1">
      <alignment horizontal="right"/>
    </xf>
    <xf numFmtId="3" fontId="54" fillId="0" borderId="28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center"/>
    </xf>
    <xf numFmtId="0" fontId="0" fillId="0" borderId="0" xfId="0" applyBorder="1"/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7" fillId="0" borderId="0" xfId="0" applyFont="1" applyBorder="1"/>
    <xf numFmtId="0" fontId="52" fillId="0" borderId="26" xfId="0" applyFont="1" applyFill="1" applyBorder="1" applyAlignment="1">
      <alignment horizontal="left"/>
    </xf>
    <xf numFmtId="3" fontId="50" fillId="0" borderId="32" xfId="0" applyNumberFormat="1" applyFont="1" applyFill="1" applyBorder="1"/>
    <xf numFmtId="0" fontId="50" fillId="0" borderId="0" xfId="43" applyFont="1" applyAlignment="1">
      <alignment vertical="center"/>
    </xf>
    <xf numFmtId="0" fontId="53" fillId="0" borderId="0" xfId="43" applyFont="1" applyAlignment="1">
      <alignment vertical="center"/>
    </xf>
    <xf numFmtId="0" fontId="50" fillId="0" borderId="0" xfId="43" applyFont="1" applyAlignment="1">
      <alignment horizontal="centerContinuous" vertical="center"/>
    </xf>
    <xf numFmtId="0" fontId="50" fillId="0" borderId="0" xfId="43" quotePrefix="1" applyFont="1" applyFill="1" applyAlignment="1">
      <alignment horizontal="left" vertical="center"/>
    </xf>
    <xf numFmtId="0" fontId="50" fillId="0" borderId="0" xfId="43" applyFont="1" applyFill="1" applyAlignment="1">
      <alignment vertical="center"/>
    </xf>
    <xf numFmtId="0" fontId="50" fillId="0" borderId="0" xfId="43" applyFont="1" applyFill="1" applyAlignment="1">
      <alignment horizontal="left" vertical="center"/>
    </xf>
    <xf numFmtId="0" fontId="50" fillId="0" borderId="0" xfId="43" applyFont="1" applyFill="1" applyAlignment="1">
      <alignment horizontal="center" vertical="center"/>
    </xf>
    <xf numFmtId="0" fontId="50" fillId="0" borderId="27" xfId="0" applyFont="1" applyFill="1" applyBorder="1" applyAlignment="1">
      <alignment horizontal="left"/>
    </xf>
    <xf numFmtId="0" fontId="50" fillId="0" borderId="0" xfId="43" quotePrefix="1" applyFont="1" applyFill="1" applyBorder="1" applyAlignment="1">
      <alignment horizontal="left" vertical="center"/>
    </xf>
    <xf numFmtId="38" fontId="50" fillId="0" borderId="8" xfId="24" applyNumberFormat="1" applyFont="1" applyFill="1" applyBorder="1" applyAlignment="1">
      <alignment horizontal="center" vertical="center"/>
    </xf>
    <xf numFmtId="0" fontId="50" fillId="0" borderId="19" xfId="42" applyFont="1" applyFill="1" applyBorder="1" applyAlignment="1">
      <alignment horizontal="left"/>
    </xf>
    <xf numFmtId="0" fontId="50" fillId="0" borderId="20" xfId="0" applyFont="1" applyFill="1" applyBorder="1" applyAlignment="1">
      <alignment horizontal="left"/>
    </xf>
    <xf numFmtId="9" fontId="49" fillId="0" borderId="20" xfId="43" applyNumberFormat="1" applyFont="1" applyFill="1" applyBorder="1" applyAlignment="1">
      <alignment horizontal="center" vertical="center"/>
    </xf>
    <xf numFmtId="9" fontId="49" fillId="0" borderId="20" xfId="43" applyNumberFormat="1" applyFont="1" applyFill="1" applyBorder="1" applyAlignment="1">
      <alignment horizontal="left" vertical="center"/>
    </xf>
    <xf numFmtId="0" fontId="50" fillId="0" borderId="20" xfId="43" quotePrefix="1" applyFont="1" applyFill="1" applyBorder="1" applyAlignment="1">
      <alignment horizontal="left" vertical="center"/>
    </xf>
    <xf numFmtId="38" fontId="50" fillId="0" borderId="21" xfId="24" applyNumberFormat="1" applyFont="1" applyFill="1" applyBorder="1" applyAlignment="1">
      <alignment horizontal="center" vertical="center"/>
    </xf>
    <xf numFmtId="0" fontId="53" fillId="0" borderId="0" xfId="0" applyFont="1"/>
    <xf numFmtId="0" fontId="50" fillId="0" borderId="0" xfId="66" applyFont="1"/>
    <xf numFmtId="0" fontId="50" fillId="0" borderId="21" xfId="0" applyFont="1" applyFill="1" applyBorder="1" applyAlignment="1">
      <alignment horizontal="center" vertical="center"/>
    </xf>
    <xf numFmtId="0" fontId="50" fillId="0" borderId="7" xfId="66" quotePrefix="1" applyFont="1" applyBorder="1" applyAlignment="1">
      <alignment horizontal="center"/>
    </xf>
    <xf numFmtId="0" fontId="50" fillId="0" borderId="43" xfId="0" applyFont="1" applyBorder="1" applyAlignment="1">
      <alignment vertical="center"/>
    </xf>
    <xf numFmtId="0" fontId="50" fillId="0" borderId="42" xfId="0" applyFont="1" applyBorder="1" applyAlignment="1"/>
    <xf numFmtId="0" fontId="50" fillId="0" borderId="44" xfId="0" applyFont="1" applyBorder="1" applyAlignment="1"/>
    <xf numFmtId="38" fontId="50" fillId="0" borderId="29" xfId="60" applyNumberFormat="1" applyFont="1" applyBorder="1" applyAlignment="1">
      <alignment horizontal="center"/>
    </xf>
    <xf numFmtId="3" fontId="50" fillId="0" borderId="44" xfId="0" applyNumberFormat="1" applyFont="1" applyBorder="1" applyAlignment="1">
      <alignment horizontal="right"/>
    </xf>
    <xf numFmtId="0" fontId="50" fillId="0" borderId="45" xfId="66" quotePrefix="1" applyFont="1" applyBorder="1" applyAlignment="1">
      <alignment horizontal="center"/>
    </xf>
    <xf numFmtId="0" fontId="50" fillId="0" borderId="45" xfId="66" applyFont="1" applyBorder="1" applyAlignment="1"/>
    <xf numFmtId="0" fontId="50" fillId="0" borderId="26" xfId="66" quotePrefix="1" applyFont="1" applyBorder="1" applyAlignment="1">
      <alignment horizontal="left"/>
    </xf>
    <xf numFmtId="192" fontId="49" fillId="0" borderId="46" xfId="66" applyNumberFormat="1" applyFont="1" applyFill="1" applyBorder="1" applyAlignment="1">
      <alignment horizontal="center"/>
    </xf>
    <xf numFmtId="3" fontId="49" fillId="0" borderId="3" xfId="0" applyNumberFormat="1" applyFont="1" applyFill="1" applyBorder="1" applyAlignment="1">
      <alignment horizontal="center"/>
    </xf>
    <xf numFmtId="3" fontId="49" fillId="0" borderId="3" xfId="0" applyNumberFormat="1" applyFont="1" applyFill="1" applyBorder="1" applyAlignment="1">
      <alignment horizontal="right"/>
    </xf>
    <xf numFmtId="0" fontId="50" fillId="0" borderId="29" xfId="66" quotePrefix="1" applyFont="1" applyBorder="1" applyAlignment="1">
      <alignment horizontal="center"/>
    </xf>
    <xf numFmtId="0" fontId="50" fillId="0" borderId="23" xfId="0" applyFont="1" applyBorder="1" applyAlignment="1">
      <alignment vertical="center"/>
    </xf>
    <xf numFmtId="0" fontId="50" fillId="0" borderId="23" xfId="66" quotePrefix="1" applyFont="1" applyBorder="1" applyAlignment="1">
      <alignment horizontal="left"/>
    </xf>
    <xf numFmtId="0" fontId="50" fillId="0" borderId="39" xfId="66" applyFont="1" applyBorder="1"/>
    <xf numFmtId="0" fontId="50" fillId="0" borderId="45" xfId="66" quotePrefix="1" applyFont="1" applyBorder="1" applyAlignment="1">
      <alignment horizontal="left"/>
    </xf>
    <xf numFmtId="9" fontId="50" fillId="0" borderId="46" xfId="66" applyNumberFormat="1" applyFont="1" applyBorder="1" applyAlignment="1">
      <alignment horizontal="center"/>
    </xf>
    <xf numFmtId="38" fontId="50" fillId="0" borderId="29" xfId="60" applyNumberFormat="1" applyFont="1" applyBorder="1" applyAlignment="1">
      <alignment horizontal="left"/>
    </xf>
    <xf numFmtId="38" fontId="49" fillId="0" borderId="44" xfId="60" applyNumberFormat="1" applyFont="1" applyBorder="1" applyAlignment="1">
      <alignment horizontal="right"/>
    </xf>
    <xf numFmtId="0" fontId="50" fillId="0" borderId="25" xfId="66" quotePrefix="1" applyFont="1" applyBorder="1" applyAlignment="1">
      <alignment horizontal="left"/>
    </xf>
    <xf numFmtId="187" fontId="50" fillId="0" borderId="20" xfId="62" applyFont="1" applyBorder="1"/>
    <xf numFmtId="38" fontId="49" fillId="0" borderId="15" xfId="60" applyNumberFormat="1" applyFont="1" applyBorder="1" applyAlignment="1">
      <alignment horizontal="left"/>
    </xf>
    <xf numFmtId="38" fontId="49" fillId="0" borderId="21" xfId="60" applyNumberFormat="1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189" fontId="50" fillId="0" borderId="2" xfId="0" applyNumberFormat="1" applyFont="1" applyFill="1" applyBorder="1" applyAlignment="1"/>
    <xf numFmtId="38" fontId="49" fillId="0" borderId="11" xfId="60" applyNumberFormat="1" applyFont="1" applyFill="1" applyBorder="1" applyAlignment="1"/>
    <xf numFmtId="38" fontId="49" fillId="0" borderId="28" xfId="60" applyNumberFormat="1" applyFont="1" applyFill="1" applyBorder="1" applyAlignment="1"/>
    <xf numFmtId="2" fontId="56" fillId="8" borderId="19" xfId="0" quotePrefix="1" applyNumberFormat="1" applyFont="1" applyFill="1" applyBorder="1" applyAlignment="1"/>
    <xf numFmtId="0" fontId="56" fillId="0" borderId="2" xfId="0" quotePrefix="1" applyFont="1" applyBorder="1" applyAlignment="1">
      <alignment horizontal="left"/>
    </xf>
    <xf numFmtId="2" fontId="56" fillId="8" borderId="20" xfId="0" applyNumberFormat="1" applyFont="1" applyFill="1" applyBorder="1" applyAlignment="1"/>
    <xf numFmtId="38" fontId="49" fillId="0" borderId="3" xfId="60" applyNumberFormat="1" applyFont="1" applyFill="1" applyBorder="1" applyAlignment="1"/>
    <xf numFmtId="0" fontId="49" fillId="0" borderId="24" xfId="42" quotePrefix="1" applyFont="1" applyBorder="1" applyAlignment="1">
      <alignment horizontal="left"/>
    </xf>
    <xf numFmtId="0" fontId="50" fillId="0" borderId="20" xfId="42" applyFont="1" applyBorder="1" applyAlignment="1">
      <alignment horizontal="left"/>
    </xf>
    <xf numFmtId="38" fontId="50" fillId="0" borderId="20" xfId="23" applyNumberFormat="1" applyFont="1" applyFill="1" applyBorder="1" applyAlignment="1">
      <alignment horizontal="center"/>
    </xf>
    <xf numFmtId="189" fontId="50" fillId="0" borderId="20" xfId="42" applyNumberFormat="1" applyFont="1" applyFill="1" applyBorder="1" applyAlignment="1"/>
    <xf numFmtId="189" fontId="50" fillId="0" borderId="24" xfId="42" applyNumberFormat="1" applyFont="1" applyFill="1" applyBorder="1" applyAlignment="1">
      <alignment horizontal="center"/>
    </xf>
    <xf numFmtId="38" fontId="50" fillId="0" borderId="16" xfId="60" applyNumberFormat="1" applyFont="1" applyFill="1" applyBorder="1" applyAlignment="1"/>
    <xf numFmtId="0" fontId="49" fillId="0" borderId="24" xfId="0" quotePrefix="1" applyFont="1" applyBorder="1" applyAlignment="1">
      <alignment horizontal="left"/>
    </xf>
    <xf numFmtId="0" fontId="53" fillId="0" borderId="0" xfId="42" applyFont="1"/>
    <xf numFmtId="0" fontId="53" fillId="0" borderId="0" xfId="67" applyFont="1"/>
    <xf numFmtId="0" fontId="53" fillId="0" borderId="0" xfId="44" applyFont="1" applyBorder="1"/>
    <xf numFmtId="0" fontId="53" fillId="0" borderId="0" xfId="42" applyFont="1" applyBorder="1"/>
    <xf numFmtId="0" fontId="50" fillId="0" borderId="0" xfId="0" applyFont="1" applyFill="1" applyBorder="1" applyAlignment="1">
      <alignment horizontal="left"/>
    </xf>
    <xf numFmtId="0" fontId="50" fillId="0" borderId="0" xfId="43" applyFont="1" applyAlignment="1">
      <alignment horizontal="center" vertical="center"/>
    </xf>
    <xf numFmtId="0" fontId="51" fillId="0" borderId="2" xfId="0" applyFont="1" applyBorder="1" applyAlignment="1">
      <alignment vertical="center"/>
    </xf>
    <xf numFmtId="0" fontId="12" fillId="0" borderId="7" xfId="69" applyFont="1" applyBorder="1"/>
    <xf numFmtId="9" fontId="41" fillId="0" borderId="8" xfId="69" applyNumberFormat="1" applyFont="1" applyBorder="1" applyAlignment="1">
      <alignment horizontal="center"/>
    </xf>
    <xf numFmtId="9" fontId="43" fillId="6" borderId="8" xfId="69" applyNumberFormat="1" applyFont="1" applyFill="1" applyBorder="1" applyAlignment="1">
      <alignment horizontal="center"/>
    </xf>
    <xf numFmtId="0" fontId="12" fillId="0" borderId="10" xfId="69" applyFont="1" applyBorder="1"/>
    <xf numFmtId="0" fontId="41" fillId="7" borderId="12" xfId="69" applyFont="1" applyFill="1" applyBorder="1" applyAlignment="1">
      <alignment horizontal="center"/>
    </xf>
    <xf numFmtId="0" fontId="41" fillId="7" borderId="13" xfId="69" applyFont="1" applyFill="1" applyBorder="1" applyAlignment="1">
      <alignment horizontal="center"/>
    </xf>
    <xf numFmtId="0" fontId="41" fillId="7" borderId="14" xfId="69" applyFont="1" applyFill="1" applyBorder="1" applyAlignment="1">
      <alignment horizontal="center"/>
    </xf>
    <xf numFmtId="0" fontId="12" fillId="7" borderId="10" xfId="69" applyFont="1" applyFill="1" applyBorder="1"/>
    <xf numFmtId="191" fontId="12" fillId="0" borderId="3" xfId="60" applyNumberFormat="1" applyFont="1" applyBorder="1"/>
    <xf numFmtId="192" fontId="12" fillId="0" borderId="16" xfId="69" applyNumberFormat="1" applyFont="1" applyBorder="1" applyAlignment="1">
      <alignment horizontal="center"/>
    </xf>
    <xf numFmtId="195" fontId="5" fillId="0" borderId="0" xfId="60" applyNumberFormat="1" applyFont="1"/>
    <xf numFmtId="192" fontId="12" fillId="0" borderId="17" xfId="69" applyNumberFormat="1" applyFont="1" applyBorder="1" applyAlignment="1">
      <alignment horizontal="center"/>
    </xf>
    <xf numFmtId="191" fontId="12" fillId="0" borderId="3" xfId="60" applyNumberFormat="1" applyFont="1" applyBorder="1" applyAlignment="1">
      <alignment horizontal="right"/>
    </xf>
    <xf numFmtId="0" fontId="15" fillId="0" borderId="0" xfId="69"/>
    <xf numFmtId="0" fontId="51" fillId="0" borderId="20" xfId="0" applyFont="1" applyBorder="1" applyAlignment="1">
      <alignment vertical="center"/>
    </xf>
    <xf numFmtId="190" fontId="49" fillId="0" borderId="40" xfId="62" applyNumberFormat="1" applyFont="1" applyBorder="1" applyAlignment="1">
      <alignment horizontal="center"/>
    </xf>
    <xf numFmtId="190" fontId="49" fillId="0" borderId="38" xfId="62" applyNumberFormat="1" applyFont="1" applyBorder="1" applyAlignment="1">
      <alignment horizontal="left"/>
    </xf>
    <xf numFmtId="190" fontId="49" fillId="0" borderId="40" xfId="62" applyNumberFormat="1" applyFont="1" applyBorder="1" applyAlignment="1">
      <alignment horizontal="left"/>
    </xf>
    <xf numFmtId="190" fontId="49" fillId="0" borderId="38" xfId="62" applyNumberFormat="1" applyFont="1" applyBorder="1" applyAlignment="1">
      <alignment horizontal="left" vertical="center"/>
    </xf>
    <xf numFmtId="3" fontId="49" fillId="0" borderId="40" xfId="0" applyNumberFormat="1" applyFont="1" applyFill="1" applyBorder="1" applyAlignment="1">
      <alignment horizontal="left"/>
    </xf>
    <xf numFmtId="3" fontId="49" fillId="0" borderId="38" xfId="0" applyNumberFormat="1" applyFont="1" applyFill="1" applyBorder="1" applyAlignment="1">
      <alignment horizontal="left"/>
    </xf>
    <xf numFmtId="3" fontId="61" fillId="0" borderId="35" xfId="0" applyNumberFormat="1" applyFont="1" applyFill="1" applyBorder="1" applyAlignment="1">
      <alignment horizontal="left" vertical="center"/>
    </xf>
    <xf numFmtId="3" fontId="55" fillId="0" borderId="40" xfId="0" applyNumberFormat="1" applyFont="1" applyFill="1" applyBorder="1" applyAlignment="1">
      <alignment horizontal="left"/>
    </xf>
    <xf numFmtId="3" fontId="55" fillId="0" borderId="38" xfId="0" applyNumberFormat="1" applyFont="1" applyFill="1" applyBorder="1" applyAlignment="1">
      <alignment horizontal="left"/>
    </xf>
    <xf numFmtId="0" fontId="50" fillId="0" borderId="0" xfId="43" applyFont="1" applyAlignment="1">
      <alignment horizontal="left" vertical="center"/>
    </xf>
    <xf numFmtId="0" fontId="50" fillId="0" borderId="0" xfId="43" applyFont="1" applyAlignment="1">
      <alignment horizontal="center" vertical="center"/>
    </xf>
    <xf numFmtId="0" fontId="62" fillId="0" borderId="0" xfId="43" applyFont="1" applyBorder="1" applyAlignment="1">
      <alignment vertical="center"/>
    </xf>
    <xf numFmtId="0" fontId="62" fillId="0" borderId="0" xfId="67" applyFont="1" applyFill="1" applyBorder="1" applyAlignment="1"/>
    <xf numFmtId="0" fontId="62" fillId="0" borderId="0" xfId="67" applyFont="1" applyBorder="1"/>
    <xf numFmtId="0" fontId="62" fillId="0" borderId="0" xfId="42" applyFont="1" applyBorder="1"/>
    <xf numFmtId="0" fontId="62" fillId="0" borderId="0" xfId="44" applyFont="1" applyBorder="1"/>
    <xf numFmtId="0" fontId="62" fillId="0" borderId="0" xfId="43" applyFont="1" applyBorder="1" applyAlignment="1">
      <alignment horizontal="left" vertical="center"/>
    </xf>
    <xf numFmtId="0" fontId="50" fillId="0" borderId="0" xfId="43" applyFont="1" applyBorder="1" applyAlignment="1">
      <alignment vertical="center"/>
    </xf>
    <xf numFmtId="0" fontId="63" fillId="0" borderId="0" xfId="43" applyFont="1" applyBorder="1" applyAlignment="1">
      <alignment vertical="center"/>
    </xf>
    <xf numFmtId="0" fontId="63" fillId="0" borderId="0" xfId="43" applyFont="1" applyAlignment="1">
      <alignment vertical="center"/>
    </xf>
    <xf numFmtId="0" fontId="63" fillId="0" borderId="0" xfId="43" applyFont="1" applyAlignment="1">
      <alignment horizontal="center" vertical="center"/>
    </xf>
    <xf numFmtId="0" fontId="63" fillId="0" borderId="0" xfId="43" applyFont="1" applyAlignment="1">
      <alignment horizontal="left" vertical="center"/>
    </xf>
    <xf numFmtId="0" fontId="63" fillId="0" borderId="0" xfId="44" applyFont="1" applyBorder="1"/>
    <xf numFmtId="0" fontId="7" fillId="0" borderId="0" xfId="0" applyFont="1" applyFill="1" applyBorder="1"/>
    <xf numFmtId="190" fontId="50" fillId="0" borderId="35" xfId="62" applyNumberFormat="1" applyFont="1" applyBorder="1" applyAlignment="1">
      <alignment horizontal="left" vertical="center"/>
    </xf>
    <xf numFmtId="190" fontId="50" fillId="0" borderId="40" xfId="62" applyNumberFormat="1" applyFont="1" applyBorder="1" applyAlignment="1">
      <alignment horizontal="left" vertical="center"/>
    </xf>
    <xf numFmtId="190" fontId="50" fillId="0" borderId="38" xfId="62" applyNumberFormat="1" applyFont="1" applyBorder="1" applyAlignment="1">
      <alignment horizontal="left" vertical="center"/>
    </xf>
    <xf numFmtId="3" fontId="50" fillId="0" borderId="35" xfId="0" applyNumberFormat="1" applyFont="1" applyFill="1" applyBorder="1" applyAlignment="1">
      <alignment horizontal="left" vertical="center"/>
    </xf>
    <xf numFmtId="0" fontId="63" fillId="0" borderId="0" xfId="43" applyFont="1" applyBorder="1" applyAlignment="1">
      <alignment vertical="center" wrapText="1"/>
    </xf>
    <xf numFmtId="0" fontId="68" fillId="0" borderId="0" xfId="0" applyFont="1" applyBorder="1" applyAlignment="1">
      <alignment horizontal="center"/>
    </xf>
    <xf numFmtId="0" fontId="50" fillId="0" borderId="7" xfId="42" applyFont="1" applyFill="1" applyBorder="1" applyAlignment="1">
      <alignment horizontal="left"/>
    </xf>
    <xf numFmtId="40" fontId="70" fillId="0" borderId="8" xfId="60" applyFont="1" applyFill="1" applyBorder="1" applyAlignment="1">
      <alignment horizontal="center" vertical="center"/>
    </xf>
    <xf numFmtId="40" fontId="70" fillId="0" borderId="15" xfId="6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40" fontId="70" fillId="0" borderId="29" xfId="60" applyFont="1" applyFill="1" applyBorder="1" applyAlignment="1">
      <alignment horizontal="center"/>
    </xf>
    <xf numFmtId="49" fontId="70" fillId="0" borderId="29" xfId="60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49" fontId="70" fillId="0" borderId="22" xfId="60" applyNumberFormat="1" applyFont="1" applyFill="1" applyBorder="1" applyAlignment="1">
      <alignment horizontal="center"/>
    </xf>
    <xf numFmtId="49" fontId="70" fillId="0" borderId="32" xfId="0" applyNumberFormat="1" applyFont="1" applyFill="1" applyBorder="1" applyAlignment="1">
      <alignment horizontal="center"/>
    </xf>
    <xf numFmtId="49" fontId="70" fillId="0" borderId="22" xfId="0" applyNumberFormat="1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40" fontId="70" fillId="0" borderId="32" xfId="6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49" fontId="70" fillId="0" borderId="33" xfId="0" applyNumberFormat="1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49" fontId="70" fillId="0" borderId="17" xfId="0" applyNumberFormat="1" applyFont="1" applyFill="1" applyBorder="1" applyAlignment="1">
      <alignment horizontal="center"/>
    </xf>
    <xf numFmtId="3" fontId="48" fillId="0" borderId="22" xfId="0" applyNumberFormat="1" applyFont="1" applyFill="1" applyBorder="1" applyAlignment="1">
      <alignment horizontal="center" vertical="center"/>
    </xf>
    <xf numFmtId="49" fontId="70" fillId="0" borderId="8" xfId="0" applyNumberFormat="1" applyFont="1" applyFill="1" applyBorder="1" applyAlignment="1">
      <alignment horizontal="center"/>
    </xf>
    <xf numFmtId="3" fontId="48" fillId="0" borderId="32" xfId="0" applyNumberFormat="1" applyFont="1" applyFill="1" applyBorder="1" applyAlignment="1">
      <alignment horizontal="center" vertical="center"/>
    </xf>
    <xf numFmtId="49" fontId="70" fillId="7" borderId="32" xfId="60" applyNumberFormat="1" applyFont="1" applyFill="1" applyBorder="1" applyAlignment="1" applyProtection="1">
      <alignment horizontal="center"/>
    </xf>
    <xf numFmtId="38" fontId="64" fillId="0" borderId="35" xfId="60" applyNumberFormat="1" applyFont="1" applyFill="1" applyBorder="1" applyAlignment="1" applyProtection="1">
      <alignment horizontal="center"/>
    </xf>
    <xf numFmtId="49" fontId="70" fillId="0" borderId="32" xfId="0" applyNumberFormat="1" applyFont="1" applyFill="1" applyBorder="1" applyAlignment="1">
      <alignment horizontal="center" vertical="center"/>
    </xf>
    <xf numFmtId="38" fontId="64" fillId="0" borderId="32" xfId="60" applyNumberFormat="1" applyFont="1" applyFill="1" applyBorder="1" applyAlignment="1" applyProtection="1">
      <alignment horizontal="center"/>
    </xf>
    <xf numFmtId="40" fontId="72" fillId="0" borderId="32" xfId="60" applyFont="1" applyFill="1" applyBorder="1" applyAlignment="1">
      <alignment horizontal="center" vertical="center"/>
    </xf>
    <xf numFmtId="49" fontId="48" fillId="7" borderId="32" xfId="60" applyNumberFormat="1" applyFont="1" applyFill="1" applyBorder="1" applyAlignment="1" applyProtection="1">
      <alignment horizontal="center"/>
    </xf>
    <xf numFmtId="3" fontId="71" fillId="0" borderId="35" xfId="0" applyNumberFormat="1" applyFont="1" applyFill="1" applyBorder="1" applyAlignment="1">
      <alignment horizontal="left" vertical="center"/>
    </xf>
    <xf numFmtId="0" fontId="72" fillId="0" borderId="38" xfId="0" applyFont="1" applyFill="1" applyBorder="1" applyAlignment="1" applyProtection="1">
      <alignment horizontal="center"/>
    </xf>
    <xf numFmtId="40" fontId="72" fillId="0" borderId="32" xfId="60" applyFont="1" applyFill="1" applyBorder="1" applyAlignment="1">
      <alignment vertical="center"/>
    </xf>
    <xf numFmtId="40" fontId="72" fillId="0" borderId="32" xfId="60" applyFont="1" applyFill="1" applyBorder="1" applyAlignment="1">
      <alignment horizontal="right" vertical="center"/>
    </xf>
    <xf numFmtId="49" fontId="48" fillId="0" borderId="32" xfId="0" applyNumberFormat="1" applyFont="1" applyFill="1" applyBorder="1" applyAlignment="1">
      <alignment horizontal="center" vertical="center"/>
    </xf>
    <xf numFmtId="3" fontId="71" fillId="0" borderId="41" xfId="0" applyNumberFormat="1" applyFont="1" applyFill="1" applyBorder="1" applyAlignment="1">
      <alignment horizontal="left" vertical="center"/>
    </xf>
    <xf numFmtId="40" fontId="72" fillId="0" borderId="22" xfId="60" applyFont="1" applyFill="1" applyBorder="1" applyAlignment="1">
      <alignment vertical="center"/>
    </xf>
    <xf numFmtId="49" fontId="70" fillId="0" borderId="22" xfId="0" applyNumberFormat="1" applyFont="1" applyFill="1" applyBorder="1" applyAlignment="1">
      <alignment horizontal="center" vertical="center"/>
    </xf>
    <xf numFmtId="38" fontId="64" fillId="0" borderId="22" xfId="60" applyNumberFormat="1" applyFont="1" applyFill="1" applyBorder="1" applyAlignment="1" applyProtection="1">
      <alignment horizontal="center"/>
    </xf>
    <xf numFmtId="49" fontId="70" fillId="7" borderId="22" xfId="60" applyNumberFormat="1" applyFont="1" applyFill="1" applyBorder="1" applyAlignment="1" applyProtection="1">
      <alignment horizontal="center"/>
    </xf>
    <xf numFmtId="0" fontId="72" fillId="0" borderId="39" xfId="0" applyFont="1" applyFill="1" applyBorder="1" applyAlignment="1" applyProtection="1">
      <alignment horizontal="centerContinuous"/>
    </xf>
    <xf numFmtId="38" fontId="54" fillId="0" borderId="32" xfId="60" applyNumberFormat="1" applyFont="1" applyFill="1" applyBorder="1" applyAlignment="1" applyProtection="1">
      <alignment horizontal="center"/>
    </xf>
    <xf numFmtId="0" fontId="72" fillId="0" borderId="32" xfId="0" applyFont="1" applyFill="1" applyBorder="1" applyAlignment="1" applyProtection="1">
      <alignment horizontal="center" vertical="center"/>
      <protection locked="0"/>
    </xf>
    <xf numFmtId="0" fontId="72" fillId="7" borderId="40" xfId="0" applyFont="1" applyFill="1" applyBorder="1" applyAlignment="1">
      <alignment horizontal="left"/>
    </xf>
    <xf numFmtId="0" fontId="48" fillId="0" borderId="0" xfId="0" applyFont="1" applyFill="1"/>
    <xf numFmtId="0" fontId="72" fillId="0" borderId="0" xfId="0" applyFont="1" applyFill="1" applyBorder="1"/>
    <xf numFmtId="0" fontId="72" fillId="0" borderId="0" xfId="0" applyFont="1" applyFill="1"/>
    <xf numFmtId="40" fontId="72" fillId="0" borderId="0" xfId="60" applyFont="1" applyFill="1" applyAlignment="1">
      <alignment horizontal="right"/>
    </xf>
    <xf numFmtId="49" fontId="70" fillId="0" borderId="0" xfId="0" applyNumberFormat="1" applyFont="1" applyFill="1" applyAlignment="1">
      <alignment horizontal="center"/>
    </xf>
    <xf numFmtId="49" fontId="70" fillId="7" borderId="33" xfId="60" applyNumberFormat="1" applyFont="1" applyFill="1" applyBorder="1" applyAlignment="1" applyProtection="1">
      <alignment horizontal="center"/>
    </xf>
    <xf numFmtId="0" fontId="63" fillId="0" borderId="0" xfId="43" applyFont="1" applyBorder="1" applyAlignment="1">
      <alignment horizontal="left" vertical="center"/>
    </xf>
    <xf numFmtId="0" fontId="63" fillId="0" borderId="0" xfId="43" applyFont="1" applyBorder="1" applyAlignment="1">
      <alignment horizontal="center" vertical="center"/>
    </xf>
    <xf numFmtId="0" fontId="62" fillId="0" borderId="0" xfId="43" applyFont="1" applyBorder="1" applyAlignment="1">
      <alignment horizontal="left" vertical="center"/>
    </xf>
    <xf numFmtId="0" fontId="62" fillId="0" borderId="0" xfId="42" applyFont="1"/>
    <xf numFmtId="0" fontId="62" fillId="0" borderId="0" xfId="43" applyFont="1" applyAlignment="1">
      <alignment vertical="center"/>
    </xf>
    <xf numFmtId="0" fontId="62" fillId="0" borderId="0" xfId="0" applyFont="1"/>
    <xf numFmtId="0" fontId="62" fillId="0" borderId="0" xfId="67" applyFont="1"/>
    <xf numFmtId="0" fontId="63" fillId="0" borderId="0" xfId="42" applyFont="1" applyBorder="1"/>
    <xf numFmtId="0" fontId="74" fillId="0" borderId="0" xfId="43" applyFont="1" applyBorder="1" applyAlignment="1">
      <alignment horizontal="left" vertical="center"/>
    </xf>
    <xf numFmtId="0" fontId="63" fillId="0" borderId="0" xfId="67" applyFont="1" applyBorder="1" applyAlignment="1">
      <alignment horizontal="left"/>
    </xf>
    <xf numFmtId="0" fontId="63" fillId="0" borderId="0" xfId="67" applyFont="1" applyFill="1" applyBorder="1" applyAlignment="1">
      <alignment horizontal="left"/>
    </xf>
    <xf numFmtId="2" fontId="63" fillId="0" borderId="0" xfId="67" applyNumberFormat="1" applyFont="1" applyFill="1" applyBorder="1" applyAlignment="1"/>
    <xf numFmtId="0" fontId="74" fillId="0" borderId="0" xfId="67" applyFont="1" applyBorder="1" applyAlignment="1">
      <alignment horizontal="left"/>
    </xf>
    <xf numFmtId="0" fontId="63" fillId="0" borderId="0" xfId="67" applyFont="1" applyBorder="1"/>
    <xf numFmtId="0" fontId="63" fillId="0" borderId="0" xfId="42" applyFont="1"/>
    <xf numFmtId="38" fontId="48" fillId="0" borderId="32" xfId="60" applyNumberFormat="1" applyFont="1" applyFill="1" applyBorder="1" applyAlignment="1" applyProtection="1">
      <alignment horizontal="center"/>
    </xf>
    <xf numFmtId="40" fontId="70" fillId="0" borderId="32" xfId="60" applyFont="1" applyFill="1" applyBorder="1" applyAlignment="1">
      <alignment horizontal="right" vertical="center"/>
    </xf>
    <xf numFmtId="38" fontId="53" fillId="0" borderId="0" xfId="0" applyNumberFormat="1" applyFont="1"/>
    <xf numFmtId="38" fontId="49" fillId="0" borderId="0" xfId="0" applyNumberFormat="1" applyFont="1" applyFill="1"/>
    <xf numFmtId="38" fontId="75" fillId="0" borderId="0" xfId="60" applyNumberFormat="1" applyFont="1" applyFill="1"/>
    <xf numFmtId="0" fontId="75" fillId="0" borderId="0" xfId="0" applyFont="1" applyFill="1"/>
    <xf numFmtId="0" fontId="76" fillId="0" borderId="0" xfId="0" applyFont="1" applyFill="1"/>
    <xf numFmtId="0" fontId="77" fillId="0" borderId="0" xfId="0" applyFont="1" applyFill="1"/>
    <xf numFmtId="0" fontId="78" fillId="0" borderId="0" xfId="0" applyFont="1" applyFill="1"/>
    <xf numFmtId="49" fontId="72" fillId="7" borderId="32" xfId="60" applyNumberFormat="1" applyFont="1" applyFill="1" applyBorder="1" applyAlignment="1" applyProtection="1">
      <alignment horizontal="center"/>
    </xf>
    <xf numFmtId="49" fontId="72" fillId="0" borderId="32" xfId="0" applyNumberFormat="1" applyFont="1" applyFill="1" applyBorder="1" applyAlignment="1">
      <alignment horizontal="center" vertical="center"/>
    </xf>
    <xf numFmtId="38" fontId="48" fillId="0" borderId="32" xfId="60" applyNumberFormat="1" applyFont="1" applyFill="1" applyBorder="1" applyAlignment="1" applyProtection="1">
      <alignment horizontal="center" vertical="center"/>
    </xf>
    <xf numFmtId="0" fontId="49" fillId="0" borderId="0" xfId="0" applyFont="1" applyFill="1" applyAlignment="1">
      <alignment vertical="center"/>
    </xf>
    <xf numFmtId="40" fontId="48" fillId="0" borderId="28" xfId="6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40" fontId="48" fillId="0" borderId="21" xfId="60" applyFont="1" applyFill="1" applyBorder="1" applyAlignment="1">
      <alignment horizontal="center"/>
    </xf>
    <xf numFmtId="0" fontId="48" fillId="0" borderId="21" xfId="0" applyFont="1" applyFill="1" applyBorder="1" applyAlignment="1">
      <alignment horizontal="right"/>
    </xf>
    <xf numFmtId="40" fontId="48" fillId="0" borderId="29" xfId="60" applyFont="1" applyFill="1" applyBorder="1" applyAlignment="1">
      <alignment horizontal="center"/>
    </xf>
    <xf numFmtId="0" fontId="48" fillId="0" borderId="29" xfId="0" applyFont="1" applyFill="1" applyBorder="1" applyAlignment="1">
      <alignment horizontal="right"/>
    </xf>
    <xf numFmtId="0" fontId="62" fillId="0" borderId="22" xfId="0" applyFont="1" applyFill="1" applyBorder="1" applyAlignment="1">
      <alignment horizontal="center"/>
    </xf>
    <xf numFmtId="40" fontId="48" fillId="0" borderId="8" xfId="60" applyFont="1" applyFill="1" applyBorder="1" applyAlignment="1">
      <alignment horizontal="center"/>
    </xf>
    <xf numFmtId="0" fontId="62" fillId="0" borderId="8" xfId="0" applyFont="1" applyFill="1" applyBorder="1" applyAlignment="1">
      <alignment horizontal="right"/>
    </xf>
    <xf numFmtId="40" fontId="48" fillId="0" borderId="33" xfId="60" applyFont="1" applyFill="1" applyBorder="1" applyAlignment="1">
      <alignment horizontal="center"/>
    </xf>
    <xf numFmtId="0" fontId="48" fillId="0" borderId="32" xfId="0" applyFont="1" applyFill="1" applyBorder="1" applyAlignment="1">
      <alignment horizontal="right"/>
    </xf>
    <xf numFmtId="0" fontId="48" fillId="0" borderId="8" xfId="0" applyFont="1" applyFill="1" applyBorder="1" applyAlignment="1">
      <alignment horizontal="right"/>
    </xf>
    <xf numFmtId="0" fontId="62" fillId="0" borderId="32" xfId="0" applyFont="1" applyFill="1" applyBorder="1" applyAlignment="1">
      <alignment horizontal="right"/>
    </xf>
    <xf numFmtId="40" fontId="48" fillId="0" borderId="32" xfId="60" applyFont="1" applyFill="1" applyBorder="1" applyAlignment="1">
      <alignment horizontal="right"/>
    </xf>
    <xf numFmtId="40" fontId="48" fillId="0" borderId="32" xfId="6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right"/>
    </xf>
    <xf numFmtId="0" fontId="62" fillId="0" borderId="3" xfId="0" applyFont="1" applyFill="1" applyBorder="1" applyAlignment="1">
      <alignment horizontal="center"/>
    </xf>
    <xf numFmtId="40" fontId="48" fillId="0" borderId="17" xfId="60" applyFont="1" applyFill="1" applyBorder="1" applyAlignment="1">
      <alignment horizontal="center"/>
    </xf>
    <xf numFmtId="0" fontId="62" fillId="0" borderId="17" xfId="0" applyFont="1" applyFill="1" applyBorder="1" applyAlignment="1">
      <alignment horizontal="right"/>
    </xf>
    <xf numFmtId="0" fontId="62" fillId="0" borderId="0" xfId="0" applyFont="1" applyFill="1"/>
    <xf numFmtId="0" fontId="62" fillId="0" borderId="0" xfId="0" applyFont="1" applyFill="1" applyBorder="1"/>
    <xf numFmtId="3" fontId="62" fillId="0" borderId="0" xfId="0" applyNumberFormat="1" applyFont="1" applyFill="1" applyAlignment="1">
      <alignment horizontal="right"/>
    </xf>
    <xf numFmtId="40" fontId="62" fillId="0" borderId="0" xfId="60" applyFont="1" applyFill="1" applyAlignment="1">
      <alignment horizontal="right"/>
    </xf>
    <xf numFmtId="38" fontId="79" fillId="9" borderId="30" xfId="60" applyNumberFormat="1" applyFont="1" applyFill="1" applyBorder="1" applyAlignment="1"/>
    <xf numFmtId="38" fontId="80" fillId="0" borderId="0" xfId="0" applyNumberFormat="1" applyFont="1" applyFill="1"/>
    <xf numFmtId="2" fontId="78" fillId="0" borderId="0" xfId="0" applyNumberFormat="1" applyFont="1" applyFill="1"/>
    <xf numFmtId="2" fontId="75" fillId="0" borderId="0" xfId="0" applyNumberFormat="1" applyFont="1" applyFill="1"/>
    <xf numFmtId="2" fontId="50" fillId="0" borderId="0" xfId="0" applyNumberFormat="1" applyFont="1" applyFill="1"/>
    <xf numFmtId="2" fontId="76" fillId="0" borderId="0" xfId="0" applyNumberFormat="1" applyFont="1" applyFill="1"/>
    <xf numFmtId="2" fontId="49" fillId="0" borderId="0" xfId="0" applyNumberFormat="1" applyFont="1" applyFill="1"/>
    <xf numFmtId="0" fontId="63" fillId="0" borderId="0" xfId="43" applyFont="1" applyAlignment="1">
      <alignment horizontal="left" vertical="center"/>
    </xf>
    <xf numFmtId="0" fontId="52" fillId="0" borderId="3" xfId="0" applyFont="1" applyFill="1" applyBorder="1" applyAlignment="1" applyProtection="1">
      <alignment horizontal="center" vertical="center"/>
      <protection locked="0"/>
    </xf>
    <xf numFmtId="0" fontId="62" fillId="0" borderId="0" xfId="43" applyFont="1" applyBorder="1" applyAlignment="1">
      <alignment horizontal="center" vertical="center"/>
    </xf>
    <xf numFmtId="3" fontId="50" fillId="0" borderId="22" xfId="0" applyNumberFormat="1" applyFont="1" applyFill="1" applyBorder="1"/>
    <xf numFmtId="0" fontId="50" fillId="0" borderId="0" xfId="0" applyFont="1" applyFill="1" applyBorder="1" applyAlignment="1">
      <alignment horizontal="center"/>
    </xf>
    <xf numFmtId="3" fontId="64" fillId="0" borderId="22" xfId="0" applyNumberFormat="1" applyFont="1" applyFill="1" applyBorder="1" applyAlignment="1">
      <alignment horizontal="right"/>
    </xf>
    <xf numFmtId="3" fontId="62" fillId="0" borderId="29" xfId="0" applyNumberFormat="1" applyFont="1" applyFill="1" applyBorder="1"/>
    <xf numFmtId="3" fontId="64" fillId="0" borderId="22" xfId="0" applyNumberFormat="1" applyFont="1" applyFill="1" applyBorder="1" applyAlignment="1">
      <alignment horizontal="center"/>
    </xf>
    <xf numFmtId="3" fontId="54" fillId="0" borderId="30" xfId="0" applyNumberFormat="1" applyFont="1" applyFill="1" applyBorder="1" applyAlignment="1">
      <alignment horizontal="right"/>
    </xf>
    <xf numFmtId="0" fontId="64" fillId="0" borderId="20" xfId="0" applyFont="1" applyBorder="1" applyAlignment="1">
      <alignment vertical="center"/>
    </xf>
    <xf numFmtId="0" fontId="64" fillId="0" borderId="2" xfId="0" applyFont="1" applyBorder="1" applyAlignment="1">
      <alignment vertical="center"/>
    </xf>
    <xf numFmtId="0" fontId="54" fillId="0" borderId="26" xfId="0" applyFont="1" applyFill="1" applyBorder="1" applyAlignment="1">
      <alignment horizontal="left"/>
    </xf>
    <xf numFmtId="0" fontId="54" fillId="0" borderId="26" xfId="0" applyFont="1" applyFill="1" applyBorder="1" applyAlignment="1">
      <alignment horizontal="centerContinuous"/>
    </xf>
    <xf numFmtId="0" fontId="48" fillId="0" borderId="26" xfId="0" applyFont="1" applyFill="1" applyBorder="1" applyAlignment="1">
      <alignment horizontal="left"/>
    </xf>
    <xf numFmtId="0" fontId="54" fillId="0" borderId="3" xfId="0" applyFont="1" applyFill="1" applyBorder="1" applyAlignment="1">
      <alignment horizontal="center" vertical="center"/>
    </xf>
    <xf numFmtId="0" fontId="54" fillId="0" borderId="24" xfId="0" applyFont="1" applyFill="1" applyBorder="1" applyAlignment="1" applyProtection="1">
      <alignment horizontal="center" vertical="center"/>
      <protection locked="0"/>
    </xf>
    <xf numFmtId="0" fontId="54" fillId="0" borderId="3" xfId="0" applyFont="1" applyFill="1" applyBorder="1" applyAlignment="1" applyProtection="1">
      <alignment horizontal="center" vertical="center"/>
      <protection locked="0"/>
    </xf>
    <xf numFmtId="0" fontId="54" fillId="0" borderId="24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195" fontId="64" fillId="0" borderId="22" xfId="60" applyNumberFormat="1" applyFont="1" applyFill="1" applyBorder="1" applyAlignment="1">
      <alignment horizontal="right"/>
    </xf>
    <xf numFmtId="0" fontId="64" fillId="0" borderId="22" xfId="0" applyFont="1" applyFill="1" applyBorder="1" applyAlignment="1">
      <alignment horizontal="center"/>
    </xf>
    <xf numFmtId="4" fontId="64" fillId="0" borderId="22" xfId="0" applyNumberFormat="1" applyFont="1" applyFill="1" applyBorder="1" applyAlignment="1">
      <alignment horizontal="center"/>
    </xf>
    <xf numFmtId="194" fontId="64" fillId="0" borderId="22" xfId="0" applyNumberFormat="1" applyFont="1" applyFill="1" applyBorder="1" applyAlignment="1">
      <alignment horizontal="right"/>
    </xf>
    <xf numFmtId="0" fontId="64" fillId="0" borderId="23" xfId="0" applyFont="1" applyFill="1" applyBorder="1" applyAlignment="1">
      <alignment horizontal="right"/>
    </xf>
    <xf numFmtId="0" fontId="64" fillId="0" borderId="23" xfId="0" applyFont="1" applyFill="1" applyBorder="1" applyAlignment="1"/>
    <xf numFmtId="0" fontId="64" fillId="0" borderId="23" xfId="68" applyFont="1" applyFill="1" applyBorder="1" applyAlignment="1">
      <alignment horizontal="left"/>
    </xf>
    <xf numFmtId="0" fontId="64" fillId="0" borderId="23" xfId="68" applyFont="1" applyFill="1" applyBorder="1" applyAlignment="1"/>
    <xf numFmtId="0" fontId="64" fillId="0" borderId="25" xfId="0" applyFont="1" applyFill="1" applyBorder="1" applyAlignment="1">
      <alignment horizontal="center"/>
    </xf>
    <xf numFmtId="0" fontId="64" fillId="0" borderId="26" xfId="0" applyFont="1" applyFill="1" applyBorder="1" applyAlignment="1"/>
    <xf numFmtId="0" fontId="64" fillId="0" borderId="26" xfId="68" applyFont="1" applyFill="1" applyBorder="1" applyAlignment="1"/>
    <xf numFmtId="3" fontId="64" fillId="0" borderId="25" xfId="0" applyNumberFormat="1" applyFont="1" applyFill="1" applyBorder="1" applyAlignment="1">
      <alignment horizontal="right"/>
    </xf>
    <xf numFmtId="4" fontId="64" fillId="0" borderId="25" xfId="0" applyNumberFormat="1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0" fontId="64" fillId="0" borderId="27" xfId="0" applyFont="1" applyFill="1" applyBorder="1" applyAlignment="1"/>
    <xf numFmtId="0" fontId="64" fillId="0" borderId="27" xfId="68" applyFont="1" applyFill="1" applyBorder="1" applyAlignment="1"/>
    <xf numFmtId="3" fontId="64" fillId="0" borderId="27" xfId="0" applyNumberFormat="1" applyFont="1" applyFill="1" applyBorder="1" applyAlignment="1">
      <alignment horizontal="right"/>
    </xf>
    <xf numFmtId="4" fontId="54" fillId="0" borderId="30" xfId="0" applyNumberFormat="1" applyFont="1" applyFill="1" applyBorder="1" applyAlignment="1">
      <alignment horizontal="right"/>
    </xf>
    <xf numFmtId="0" fontId="62" fillId="0" borderId="0" xfId="43" applyFont="1" applyBorder="1" applyAlignment="1">
      <alignment vertical="center" wrapText="1"/>
    </xf>
    <xf numFmtId="0" fontId="62" fillId="0" borderId="0" xfId="43" applyFont="1" applyAlignment="1">
      <alignment horizontal="left" vertical="center"/>
    </xf>
    <xf numFmtId="0" fontId="54" fillId="0" borderId="20" xfId="0" applyFont="1" applyFill="1" applyBorder="1" applyAlignment="1">
      <alignment horizontal="left"/>
    </xf>
    <xf numFmtId="0" fontId="54" fillId="0" borderId="20" xfId="0" applyFont="1" applyFill="1" applyBorder="1" applyAlignment="1">
      <alignment horizontal="centerContinuous"/>
    </xf>
    <xf numFmtId="0" fontId="48" fillId="0" borderId="20" xfId="0" applyFont="1" applyFill="1" applyBorder="1" applyAlignment="1">
      <alignment horizontal="left"/>
    </xf>
    <xf numFmtId="3" fontId="64" fillId="0" borderId="34" xfId="0" applyNumberFormat="1" applyFont="1" applyFill="1" applyBorder="1" applyAlignment="1">
      <alignment horizontal="right"/>
    </xf>
    <xf numFmtId="3" fontId="62" fillId="0" borderId="32" xfId="0" applyNumberFormat="1" applyFont="1" applyFill="1" applyBorder="1"/>
    <xf numFmtId="3" fontId="62" fillId="0" borderId="34" xfId="0" applyNumberFormat="1" applyFont="1" applyFill="1" applyBorder="1"/>
    <xf numFmtId="4" fontId="64" fillId="0" borderId="34" xfId="0" applyNumberFormat="1" applyFont="1" applyFill="1" applyBorder="1" applyAlignment="1">
      <alignment horizontal="center"/>
    </xf>
    <xf numFmtId="4" fontId="64" fillId="0" borderId="32" xfId="0" applyNumberFormat="1" applyFont="1" applyFill="1" applyBorder="1" applyAlignment="1">
      <alignment horizontal="center"/>
    </xf>
    <xf numFmtId="0" fontId="64" fillId="0" borderId="35" xfId="0" applyFont="1" applyFill="1" applyBorder="1" applyAlignment="1"/>
    <xf numFmtId="0" fontId="64" fillId="0" borderId="40" xfId="0" applyFont="1" applyFill="1" applyBorder="1" applyAlignment="1"/>
    <xf numFmtId="0" fontId="64" fillId="0" borderId="38" xfId="0" applyFont="1" applyFill="1" applyBorder="1" applyAlignment="1"/>
    <xf numFmtId="0" fontId="62" fillId="0" borderId="0" xfId="0" applyFont="1" applyBorder="1"/>
    <xf numFmtId="0" fontId="62" fillId="0" borderId="0" xfId="42" applyFont="1" applyBorder="1" applyAlignment="1">
      <alignment vertical="center"/>
    </xf>
    <xf numFmtId="0" fontId="62" fillId="0" borderId="0" xfId="42" applyFont="1" applyFill="1" applyBorder="1" applyAlignment="1"/>
    <xf numFmtId="0" fontId="73" fillId="0" borderId="0" xfId="42" applyFont="1" applyBorder="1" applyAlignment="1">
      <alignment vertical="center"/>
    </xf>
    <xf numFmtId="0" fontId="62" fillId="0" borderId="3" xfId="43" applyFont="1" applyBorder="1" applyAlignment="1">
      <alignment vertical="center"/>
    </xf>
    <xf numFmtId="0" fontId="62" fillId="0" borderId="17" xfId="43" applyFont="1" applyBorder="1" applyAlignment="1">
      <alignment vertical="center"/>
    </xf>
    <xf numFmtId="192" fontId="62" fillId="0" borderId="3" xfId="43" applyNumberFormat="1" applyFont="1" applyBorder="1" applyAlignment="1">
      <alignment horizontal="center" vertical="center"/>
    </xf>
    <xf numFmtId="40" fontId="62" fillId="0" borderId="3" xfId="60" applyFont="1" applyBorder="1" applyAlignment="1">
      <alignment horizontal="center" vertical="center"/>
    </xf>
    <xf numFmtId="2" fontId="62" fillId="0" borderId="3" xfId="43" applyNumberFormat="1" applyFont="1" applyBorder="1" applyAlignment="1">
      <alignment horizontal="center" vertical="center"/>
    </xf>
    <xf numFmtId="0" fontId="62" fillId="0" borderId="19" xfId="43" applyFont="1" applyBorder="1" applyAlignment="1">
      <alignment vertical="center"/>
    </xf>
    <xf numFmtId="0" fontId="62" fillId="0" borderId="20" xfId="43" applyFont="1" applyBorder="1" applyAlignment="1">
      <alignment vertical="center"/>
    </xf>
    <xf numFmtId="0" fontId="62" fillId="0" borderId="21" xfId="43" applyFont="1" applyBorder="1" applyAlignment="1">
      <alignment vertical="center"/>
    </xf>
    <xf numFmtId="0" fontId="62" fillId="0" borderId="24" xfId="43" applyFont="1" applyBorder="1" applyAlignment="1">
      <alignment vertical="center"/>
    </xf>
    <xf numFmtId="10" fontId="62" fillId="0" borderId="17" xfId="43" applyNumberFormat="1" applyFont="1" applyBorder="1" applyAlignment="1">
      <alignment horizontal="center" vertical="center"/>
    </xf>
    <xf numFmtId="10" fontId="62" fillId="0" borderId="17" xfId="43" applyNumberFormat="1" applyFont="1" applyBorder="1" applyAlignment="1">
      <alignment vertical="center"/>
    </xf>
    <xf numFmtId="10" fontId="62" fillId="0" borderId="21" xfId="43" applyNumberFormat="1" applyFont="1" applyBorder="1" applyAlignment="1">
      <alignment vertical="center"/>
    </xf>
    <xf numFmtId="0" fontId="62" fillId="0" borderId="3" xfId="43" applyFont="1" applyBorder="1" applyAlignment="1">
      <alignment horizontal="center" vertical="center"/>
    </xf>
    <xf numFmtId="0" fontId="62" fillId="0" borderId="2" xfId="43" applyFont="1" applyBorder="1" applyAlignment="1">
      <alignment vertical="center"/>
    </xf>
    <xf numFmtId="38" fontId="62" fillId="0" borderId="2" xfId="60" applyNumberFormat="1" applyFont="1" applyBorder="1" applyAlignment="1">
      <alignment horizontal="center" vertical="center"/>
    </xf>
    <xf numFmtId="38" fontId="62" fillId="0" borderId="20" xfId="60" applyNumberFormat="1" applyFont="1" applyBorder="1" applyAlignment="1">
      <alignment horizontal="center" vertical="center"/>
    </xf>
    <xf numFmtId="0" fontId="62" fillId="0" borderId="0" xfId="43" applyFont="1" applyAlignment="1">
      <alignment horizontal="center" vertical="center"/>
    </xf>
    <xf numFmtId="0" fontId="48" fillId="0" borderId="0" xfId="43" applyFont="1" applyBorder="1" applyAlignment="1">
      <alignment horizontal="left" vertical="center"/>
    </xf>
    <xf numFmtId="40" fontId="50" fillId="0" borderId="0" xfId="60" applyFont="1" applyFill="1"/>
    <xf numFmtId="40" fontId="62" fillId="7" borderId="32" xfId="60" applyFont="1" applyFill="1" applyBorder="1" applyProtection="1"/>
    <xf numFmtId="40" fontId="53" fillId="0" borderId="0" xfId="60" applyFont="1"/>
    <xf numFmtId="40" fontId="72" fillId="0" borderId="32" xfId="60" applyFont="1" applyFill="1" applyBorder="1" applyAlignment="1"/>
    <xf numFmtId="40" fontId="72" fillId="0" borderId="32" xfId="60" applyFont="1" applyFill="1" applyBorder="1" applyAlignment="1">
      <alignment horizontal="right"/>
    </xf>
    <xf numFmtId="40" fontId="70" fillId="0" borderId="32" xfId="60" applyFont="1" applyFill="1" applyBorder="1" applyAlignment="1">
      <alignment horizontal="right"/>
    </xf>
    <xf numFmtId="208" fontId="75" fillId="0" borderId="0" xfId="60" applyNumberFormat="1" applyFont="1" applyFill="1"/>
    <xf numFmtId="40" fontId="75" fillId="0" borderId="0" xfId="60" applyFont="1" applyFill="1"/>
    <xf numFmtId="0" fontId="82" fillId="0" borderId="0" xfId="0" applyFont="1" applyFill="1"/>
    <xf numFmtId="3" fontId="53" fillId="0" borderId="0" xfId="0" applyNumberFormat="1" applyFont="1"/>
    <xf numFmtId="0" fontId="83" fillId="0" borderId="0" xfId="0" applyFont="1"/>
    <xf numFmtId="49" fontId="62" fillId="7" borderId="32" xfId="60" applyNumberFormat="1" applyFont="1" applyFill="1" applyBorder="1" applyAlignment="1" applyProtection="1">
      <alignment horizontal="center"/>
    </xf>
    <xf numFmtId="49" fontId="62" fillId="0" borderId="32" xfId="0" applyNumberFormat="1" applyFont="1" applyFill="1" applyBorder="1" applyAlignment="1">
      <alignment horizontal="center" vertical="center"/>
    </xf>
    <xf numFmtId="207" fontId="70" fillId="0" borderId="32" xfId="60" applyNumberFormat="1" applyFont="1" applyFill="1" applyBorder="1" applyAlignment="1">
      <alignment horizontal="center" vertical="center"/>
    </xf>
    <xf numFmtId="38" fontId="72" fillId="7" borderId="35" xfId="60" applyNumberFormat="1" applyFont="1" applyFill="1" applyBorder="1" applyAlignment="1" applyProtection="1">
      <alignment horizontal="left"/>
    </xf>
    <xf numFmtId="38" fontId="72" fillId="7" borderId="38" xfId="60" applyNumberFormat="1" applyFont="1" applyFill="1" applyBorder="1" applyAlignment="1" applyProtection="1">
      <alignment horizontal="left"/>
    </xf>
    <xf numFmtId="0" fontId="50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38" fontId="51" fillId="7" borderId="32" xfId="60" applyNumberFormat="1" applyFont="1" applyFill="1" applyBorder="1" applyAlignment="1" applyProtection="1">
      <alignment horizontal="center"/>
    </xf>
    <xf numFmtId="38" fontId="51" fillId="7" borderId="35" xfId="60" applyNumberFormat="1" applyFont="1" applyFill="1" applyBorder="1" applyAlignment="1" applyProtection="1">
      <alignment horizontal="left"/>
    </xf>
    <xf numFmtId="38" fontId="51" fillId="7" borderId="40" xfId="60" applyNumberFormat="1" applyFont="1" applyFill="1" applyBorder="1" applyAlignment="1" applyProtection="1">
      <alignment horizontal="center"/>
    </xf>
    <xf numFmtId="38" fontId="51" fillId="7" borderId="35" xfId="61" applyNumberFormat="1" applyFont="1" applyFill="1" applyBorder="1" applyAlignment="1" applyProtection="1">
      <alignment horizontal="left"/>
    </xf>
    <xf numFmtId="38" fontId="51" fillId="7" borderId="40" xfId="61" applyNumberFormat="1" applyFont="1" applyFill="1" applyBorder="1" applyAlignment="1" applyProtection="1">
      <alignment horizontal="left"/>
    </xf>
    <xf numFmtId="0" fontId="49" fillId="0" borderId="34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left" vertical="center"/>
    </xf>
    <xf numFmtId="0" fontId="51" fillId="0" borderId="38" xfId="0" applyFont="1" applyFill="1" applyBorder="1" applyAlignment="1">
      <alignment horizontal="left" vertical="center"/>
    </xf>
    <xf numFmtId="38" fontId="85" fillId="7" borderId="35" xfId="61" applyNumberFormat="1" applyFont="1" applyFill="1" applyBorder="1" applyAlignment="1" applyProtection="1">
      <alignment horizontal="left"/>
    </xf>
    <xf numFmtId="40" fontId="48" fillId="0" borderId="32" xfId="60" applyFont="1" applyFill="1" applyBorder="1" applyAlignment="1">
      <alignment horizontal="center" vertical="center"/>
    </xf>
    <xf numFmtId="0" fontId="48" fillId="0" borderId="55" xfId="0" applyFont="1" applyBorder="1" applyAlignment="1">
      <alignment horizontal="left" vertical="center"/>
    </xf>
    <xf numFmtId="0" fontId="50" fillId="0" borderId="40" xfId="73" applyFont="1" applyBorder="1" applyAlignment="1">
      <alignment horizontal="center" vertical="center"/>
    </xf>
    <xf numFmtId="0" fontId="50" fillId="0" borderId="40" xfId="73" applyFont="1" applyBorder="1" applyAlignment="1">
      <alignment horizontal="left" vertical="center"/>
    </xf>
    <xf numFmtId="40" fontId="50" fillId="7" borderId="32" xfId="60" applyFont="1" applyFill="1" applyBorder="1" applyAlignment="1" applyProtection="1">
      <alignment horizontal="center"/>
    </xf>
    <xf numFmtId="40" fontId="50" fillId="0" borderId="32" xfId="60" applyFont="1" applyFill="1" applyBorder="1" applyAlignment="1">
      <alignment horizontal="center" vertical="center"/>
    </xf>
    <xf numFmtId="0" fontId="50" fillId="0" borderId="40" xfId="77" applyFont="1" applyBorder="1" applyAlignment="1">
      <alignment horizontal="left" vertical="center"/>
    </xf>
    <xf numFmtId="38" fontId="61" fillId="7" borderId="38" xfId="60" applyNumberFormat="1" applyFont="1" applyFill="1" applyBorder="1" applyAlignment="1" applyProtection="1">
      <alignment horizontal="left"/>
    </xf>
    <xf numFmtId="3" fontId="50" fillId="0" borderId="38" xfId="0" applyNumberFormat="1" applyFont="1" applyBorder="1" applyAlignment="1">
      <alignment horizontal="left" vertical="center"/>
    </xf>
    <xf numFmtId="38" fontId="61" fillId="7" borderId="40" xfId="60" applyNumberFormat="1" applyFont="1" applyFill="1" applyBorder="1" applyAlignment="1" applyProtection="1">
      <alignment horizontal="left"/>
    </xf>
    <xf numFmtId="40" fontId="49" fillId="0" borderId="32" xfId="60" applyFont="1" applyFill="1" applyBorder="1" applyAlignment="1">
      <alignment horizontal="center" vertical="center"/>
    </xf>
    <xf numFmtId="3" fontId="50" fillId="0" borderId="38" xfId="0" applyNumberFormat="1" applyFont="1" applyFill="1" applyBorder="1" applyAlignment="1">
      <alignment horizontal="left" vertical="center"/>
    </xf>
    <xf numFmtId="49" fontId="50" fillId="7" borderId="32" xfId="60" applyNumberFormat="1" applyFont="1" applyFill="1" applyBorder="1" applyAlignment="1" applyProtection="1">
      <alignment horizontal="center"/>
    </xf>
    <xf numFmtId="0" fontId="50" fillId="0" borderId="40" xfId="78" applyFont="1" applyBorder="1" applyAlignment="1">
      <alignment horizontal="left" vertical="center" shrinkToFit="1"/>
    </xf>
    <xf numFmtId="40" fontId="50" fillId="0" borderId="32" xfId="60" applyFont="1" applyBorder="1" applyAlignment="1">
      <alignment horizontal="right" vertical="center"/>
    </xf>
    <xf numFmtId="49" fontId="79" fillId="0" borderId="32" xfId="0" applyNumberFormat="1" applyFont="1" applyBorder="1" applyAlignment="1">
      <alignment horizontal="center" vertical="center"/>
    </xf>
    <xf numFmtId="49" fontId="80" fillId="0" borderId="32" xfId="0" applyNumberFormat="1" applyFont="1" applyBorder="1" applyAlignment="1">
      <alignment horizontal="center" vertical="center"/>
    </xf>
    <xf numFmtId="0" fontId="50" fillId="0" borderId="40" xfId="73" applyFont="1" applyBorder="1" applyAlignment="1">
      <alignment vertical="center"/>
    </xf>
    <xf numFmtId="3" fontId="62" fillId="0" borderId="32" xfId="0" applyNumberFormat="1" applyFont="1" applyBorder="1" applyAlignment="1">
      <alignment horizontal="center" vertical="center"/>
    </xf>
    <xf numFmtId="49" fontId="61" fillId="0" borderId="32" xfId="0" applyNumberFormat="1" applyFont="1" applyBorder="1" applyAlignment="1">
      <alignment horizontal="center" vertical="center"/>
    </xf>
    <xf numFmtId="49" fontId="75" fillId="0" borderId="32" xfId="0" applyNumberFormat="1" applyFont="1" applyBorder="1" applyAlignment="1">
      <alignment horizontal="center" vertical="center"/>
    </xf>
    <xf numFmtId="0" fontId="48" fillId="0" borderId="40" xfId="73" applyFont="1" applyBorder="1" applyAlignment="1">
      <alignment horizontal="left" vertical="center"/>
    </xf>
    <xf numFmtId="40" fontId="62" fillId="7" borderId="32" xfId="60" applyFont="1" applyFill="1" applyBorder="1" applyAlignment="1" applyProtection="1">
      <alignment horizontal="center"/>
    </xf>
    <xf numFmtId="0" fontId="50" fillId="0" borderId="40" xfId="73" applyFont="1" applyFill="1" applyBorder="1" applyAlignment="1">
      <alignment horizontal="center" vertical="center"/>
    </xf>
    <xf numFmtId="0" fontId="50" fillId="0" borderId="40" xfId="77" applyFont="1" applyFill="1" applyBorder="1" applyAlignment="1">
      <alignment horizontal="left" vertical="center"/>
    </xf>
    <xf numFmtId="49" fontId="50" fillId="0" borderId="32" xfId="0" applyNumberFormat="1" applyFont="1" applyBorder="1" applyAlignment="1">
      <alignment horizontal="center" vertical="center"/>
    </xf>
    <xf numFmtId="38" fontId="50" fillId="0" borderId="38" xfId="60" applyNumberFormat="1" applyFont="1" applyFill="1" applyBorder="1" applyAlignment="1" applyProtection="1">
      <alignment horizontal="left"/>
    </xf>
    <xf numFmtId="38" fontId="50" fillId="7" borderId="38" xfId="60" applyNumberFormat="1" applyFont="1" applyFill="1" applyBorder="1" applyAlignment="1" applyProtection="1">
      <alignment horizontal="left"/>
    </xf>
    <xf numFmtId="49" fontId="50" fillId="0" borderId="32" xfId="0" applyNumberFormat="1" applyFont="1" applyFill="1" applyBorder="1" applyAlignment="1">
      <alignment horizontal="center" vertical="center"/>
    </xf>
    <xf numFmtId="40" fontId="48" fillId="7" borderId="32" xfId="60" applyFont="1" applyFill="1" applyBorder="1" applyAlignment="1" applyProtection="1">
      <alignment horizontal="center"/>
    </xf>
    <xf numFmtId="38" fontId="52" fillId="7" borderId="38" xfId="60" applyNumberFormat="1" applyFont="1" applyFill="1" applyBorder="1" applyAlignment="1" applyProtection="1">
      <alignment horizontal="left"/>
    </xf>
    <xf numFmtId="40" fontId="49" fillId="0" borderId="22" xfId="60" applyFont="1" applyFill="1" applyBorder="1" applyAlignment="1">
      <alignment horizontal="center" vertical="center"/>
    </xf>
    <xf numFmtId="40" fontId="50" fillId="0" borderId="23" xfId="60" applyFont="1" applyFill="1" applyBorder="1" applyAlignment="1">
      <alignment horizontal="right" vertical="center"/>
    </xf>
    <xf numFmtId="40" fontId="50" fillId="0" borderId="22" xfId="60" applyFont="1" applyFill="1" applyBorder="1" applyAlignment="1">
      <alignment vertical="center"/>
    </xf>
    <xf numFmtId="38" fontId="85" fillId="7" borderId="35" xfId="60" applyNumberFormat="1" applyFont="1" applyFill="1" applyBorder="1" applyAlignment="1" applyProtection="1">
      <alignment horizontal="left"/>
    </xf>
    <xf numFmtId="38" fontId="51" fillId="7" borderId="38" xfId="60" applyNumberFormat="1" applyFont="1" applyFill="1" applyBorder="1" applyAlignment="1" applyProtection="1">
      <alignment horizontal="left"/>
    </xf>
    <xf numFmtId="40" fontId="51" fillId="7" borderId="32" xfId="60" applyFont="1" applyFill="1" applyBorder="1" applyAlignment="1" applyProtection="1">
      <alignment horizontal="center"/>
    </xf>
    <xf numFmtId="38" fontId="50" fillId="0" borderId="32" xfId="60" applyNumberFormat="1" applyFont="1" applyBorder="1" applyAlignment="1">
      <alignment horizontal="center" vertical="center"/>
    </xf>
    <xf numFmtId="38" fontId="85" fillId="7" borderId="38" xfId="60" applyNumberFormat="1" applyFont="1" applyFill="1" applyBorder="1" applyAlignment="1" applyProtection="1">
      <alignment horizontal="left"/>
    </xf>
    <xf numFmtId="40" fontId="51" fillId="7" borderId="22" xfId="60" applyFont="1" applyFill="1" applyBorder="1" applyAlignment="1" applyProtection="1">
      <alignment horizontal="center"/>
    </xf>
    <xf numFmtId="0" fontId="51" fillId="7" borderId="40" xfId="0" applyFont="1" applyFill="1" applyBorder="1" applyAlignment="1">
      <alignment horizontal="left"/>
    </xf>
    <xf numFmtId="38" fontId="87" fillId="7" borderId="35" xfId="60" applyNumberFormat="1" applyFont="1" applyFill="1" applyBorder="1" applyAlignment="1" applyProtection="1">
      <alignment horizontal="left"/>
    </xf>
    <xf numFmtId="38" fontId="87" fillId="7" borderId="38" xfId="60" applyNumberFormat="1" applyFont="1" applyFill="1" applyBorder="1" applyAlignment="1" applyProtection="1">
      <alignment horizontal="left"/>
    </xf>
    <xf numFmtId="38" fontId="54" fillId="7" borderId="35" xfId="60" applyNumberFormat="1" applyFont="1" applyFill="1" applyBorder="1" applyAlignment="1" applyProtection="1">
      <alignment horizontal="left"/>
    </xf>
    <xf numFmtId="40" fontId="70" fillId="0" borderId="3" xfId="60" applyFont="1" applyFill="1" applyBorder="1" applyAlignment="1">
      <alignment horizontal="center"/>
    </xf>
    <xf numFmtId="40" fontId="70" fillId="0" borderId="0" xfId="60" applyFont="1" applyFill="1" applyBorder="1" applyAlignment="1"/>
    <xf numFmtId="40" fontId="72" fillId="0" borderId="22" xfId="60" applyFont="1" applyFill="1" applyBorder="1" applyAlignment="1">
      <alignment horizontal="center"/>
    </xf>
    <xf numFmtId="40" fontId="72" fillId="0" borderId="32" xfId="60" applyFont="1" applyFill="1" applyBorder="1" applyAlignment="1">
      <alignment horizontal="center"/>
    </xf>
    <xf numFmtId="40" fontId="70" fillId="0" borderId="32" xfId="60" applyFont="1" applyFill="1" applyBorder="1" applyAlignment="1"/>
    <xf numFmtId="40" fontId="70" fillId="0" borderId="33" xfId="60" applyFont="1" applyFill="1" applyBorder="1" applyAlignment="1"/>
    <xf numFmtId="40" fontId="72" fillId="0" borderId="33" xfId="60" applyFont="1" applyFill="1" applyBorder="1" applyAlignment="1"/>
    <xf numFmtId="40" fontId="72" fillId="0" borderId="34" xfId="60" applyFont="1" applyFill="1" applyBorder="1" applyAlignment="1">
      <alignment horizontal="center"/>
    </xf>
    <xf numFmtId="40" fontId="72" fillId="0" borderId="3" xfId="60" applyFont="1" applyFill="1" applyBorder="1" applyAlignment="1"/>
    <xf numFmtId="40" fontId="72" fillId="0" borderId="3" xfId="60" applyFont="1" applyFill="1" applyBorder="1" applyAlignment="1">
      <alignment horizontal="center"/>
    </xf>
    <xf numFmtId="40" fontId="72" fillId="0" borderId="34" xfId="60" applyFont="1" applyFill="1" applyBorder="1" applyAlignment="1"/>
    <xf numFmtId="40" fontId="72" fillId="0" borderId="32" xfId="60" applyFont="1" applyBorder="1" applyAlignment="1">
      <alignment horizontal="center" vertical="center"/>
    </xf>
    <xf numFmtId="40" fontId="72" fillId="7" borderId="32" xfId="60" applyFont="1" applyFill="1" applyBorder="1" applyProtection="1"/>
    <xf numFmtId="40" fontId="72" fillId="7" borderId="22" xfId="60" applyFont="1" applyFill="1" applyBorder="1" applyAlignment="1">
      <alignment horizontal="right"/>
    </xf>
    <xf numFmtId="40" fontId="72" fillId="7" borderId="32" xfId="60" applyFont="1" applyFill="1" applyBorder="1" applyAlignment="1" applyProtection="1">
      <alignment horizontal="right"/>
    </xf>
    <xf numFmtId="40" fontId="72" fillId="7" borderId="39" xfId="60" applyFont="1" applyFill="1" applyBorder="1" applyAlignment="1">
      <alignment horizontal="right"/>
    </xf>
    <xf numFmtId="40" fontId="72" fillId="0" borderId="33" xfId="60" applyFont="1" applyBorder="1" applyAlignment="1">
      <alignment horizontal="right" vertical="center"/>
    </xf>
    <xf numFmtId="40" fontId="72" fillId="7" borderId="33" xfId="60" applyFont="1" applyFill="1" applyBorder="1" applyAlignment="1" applyProtection="1">
      <alignment horizontal="right" vertical="center"/>
    </xf>
    <xf numFmtId="40" fontId="72" fillId="0" borderId="33" xfId="60" applyFont="1" applyFill="1" applyBorder="1" applyAlignment="1">
      <alignment horizontal="right" vertical="center"/>
    </xf>
    <xf numFmtId="40" fontId="72" fillId="0" borderId="37" xfId="60" applyFont="1" applyFill="1" applyBorder="1" applyAlignment="1">
      <alignment horizontal="right" vertical="center"/>
    </xf>
    <xf numFmtId="40" fontId="72" fillId="0" borderId="32" xfId="60" applyFont="1" applyBorder="1" applyAlignment="1">
      <alignment horizontal="right" vertical="center"/>
    </xf>
    <xf numFmtId="40" fontId="72" fillId="7" borderId="32" xfId="60" applyFont="1" applyFill="1" applyBorder="1" applyAlignment="1" applyProtection="1">
      <alignment horizontal="right" vertical="center"/>
    </xf>
    <xf numFmtId="40" fontId="72" fillId="0" borderId="35" xfId="60" applyFont="1" applyFill="1" applyBorder="1" applyAlignment="1">
      <alignment horizontal="right" vertical="center"/>
    </xf>
    <xf numFmtId="40" fontId="62" fillId="0" borderId="32" xfId="60" applyFont="1" applyBorder="1" applyAlignment="1">
      <alignment horizontal="right" vertical="center"/>
    </xf>
    <xf numFmtId="40" fontId="62" fillId="7" borderId="32" xfId="60" applyFont="1" applyFill="1" applyBorder="1" applyAlignment="1" applyProtection="1">
      <alignment horizontal="right" vertical="center"/>
    </xf>
    <xf numFmtId="40" fontId="62" fillId="0" borderId="32" xfId="60" applyFont="1" applyFill="1" applyBorder="1" applyAlignment="1">
      <alignment horizontal="right" vertical="center"/>
    </xf>
    <xf numFmtId="40" fontId="62" fillId="0" borderId="35" xfId="60" applyFont="1" applyFill="1" applyBorder="1" applyAlignment="1">
      <alignment horizontal="right" vertical="center"/>
    </xf>
    <xf numFmtId="40" fontId="62" fillId="0" borderId="32" xfId="60" applyFont="1" applyBorder="1" applyAlignment="1"/>
    <xf numFmtId="40" fontId="48" fillId="0" borderId="32" xfId="60" applyFont="1" applyBorder="1" applyAlignment="1"/>
    <xf numFmtId="40" fontId="72" fillId="0" borderId="32" xfId="60" applyFont="1" applyBorder="1" applyAlignment="1"/>
    <xf numFmtId="40" fontId="62" fillId="0" borderId="32" xfId="60" applyFont="1" applyFill="1" applyBorder="1" applyAlignment="1">
      <alignment vertical="center"/>
    </xf>
    <xf numFmtId="40" fontId="48" fillId="0" borderId="32" xfId="60" applyFont="1" applyBorder="1" applyAlignment="1">
      <alignment horizontal="center" vertical="center"/>
    </xf>
    <xf numFmtId="40" fontId="62" fillId="0" borderId="32" xfId="60" applyFont="1" applyBorder="1" applyAlignment="1">
      <alignment horizontal="center" vertical="center"/>
    </xf>
    <xf numFmtId="40" fontId="48" fillId="7" borderId="32" xfId="60" applyFont="1" applyFill="1" applyBorder="1" applyAlignment="1" applyProtection="1">
      <alignment horizontal="left"/>
    </xf>
    <xf numFmtId="40" fontId="61" fillId="0" borderId="32" xfId="60" applyFont="1" applyBorder="1" applyAlignment="1">
      <alignment horizontal="center" vertical="center"/>
    </xf>
    <xf numFmtId="40" fontId="50" fillId="0" borderId="32" xfId="60" applyFont="1" applyBorder="1" applyAlignment="1" applyProtection="1">
      <alignment horizontal="center" vertical="center"/>
      <protection locked="0"/>
    </xf>
    <xf numFmtId="40" fontId="50" fillId="0" borderId="32" xfId="60" applyFont="1" applyBorder="1" applyAlignment="1">
      <alignment horizontal="center" vertical="center"/>
    </xf>
    <xf numFmtId="40" fontId="61" fillId="0" borderId="32" xfId="60" applyFont="1" applyFill="1" applyBorder="1" applyAlignment="1" applyProtection="1">
      <alignment horizontal="center"/>
    </xf>
    <xf numFmtId="40" fontId="48" fillId="0" borderId="32" xfId="60" applyFont="1" applyBorder="1" applyAlignment="1" applyProtection="1">
      <alignment horizontal="center" vertical="center"/>
      <protection locked="0"/>
    </xf>
    <xf numFmtId="40" fontId="50" fillId="0" borderId="32" xfId="60" applyFont="1" applyFill="1" applyBorder="1" applyAlignment="1" applyProtection="1">
      <alignment horizontal="center" vertical="center"/>
      <protection locked="0"/>
    </xf>
    <xf numFmtId="40" fontId="50" fillId="0" borderId="32" xfId="60" applyFont="1" applyFill="1" applyBorder="1" applyAlignment="1" applyProtection="1">
      <alignment horizontal="center"/>
    </xf>
    <xf numFmtId="40" fontId="49" fillId="0" borderId="32" xfId="60" applyFont="1" applyBorder="1" applyAlignment="1" applyProtection="1">
      <alignment horizontal="center" vertical="center"/>
      <protection locked="0"/>
    </xf>
    <xf numFmtId="40" fontId="72" fillId="0" borderId="22" xfId="60" applyFont="1" applyFill="1" applyBorder="1" applyProtection="1"/>
    <xf numFmtId="40" fontId="72" fillId="0" borderId="22" xfId="60" applyFont="1" applyFill="1" applyBorder="1" applyAlignment="1">
      <alignment horizontal="right" vertical="center"/>
    </xf>
    <xf numFmtId="40" fontId="72" fillId="0" borderId="41" xfId="60" applyFont="1" applyFill="1" applyBorder="1" applyAlignment="1">
      <alignment horizontal="right" vertical="center"/>
    </xf>
    <xf numFmtId="40" fontId="72" fillId="0" borderId="22" xfId="60" applyFont="1" applyBorder="1" applyAlignment="1">
      <alignment horizontal="center" vertical="center"/>
    </xf>
    <xf numFmtId="40" fontId="70" fillId="7" borderId="32" xfId="60" applyFont="1" applyFill="1" applyBorder="1" applyAlignment="1" applyProtection="1">
      <alignment horizontal="left"/>
    </xf>
    <xf numFmtId="40" fontId="50" fillId="0" borderId="41" xfId="60" applyFont="1" applyFill="1" applyBorder="1" applyAlignment="1">
      <alignment horizontal="right" vertical="center"/>
    </xf>
    <xf numFmtId="40" fontId="50" fillId="0" borderId="22" xfId="60" applyFont="1" applyBorder="1" applyAlignment="1">
      <alignment horizontal="center" vertical="center"/>
    </xf>
    <xf numFmtId="40" fontId="70" fillId="0" borderId="32" xfId="60" applyFont="1" applyFill="1" applyBorder="1" applyAlignment="1">
      <alignment horizontal="center" vertical="center"/>
    </xf>
    <xf numFmtId="40" fontId="72" fillId="0" borderId="0" xfId="60" applyFont="1" applyFill="1"/>
    <xf numFmtId="40" fontId="49" fillId="0" borderId="32" xfId="60" applyFont="1" applyBorder="1" applyAlignment="1">
      <alignment horizontal="center" vertical="center"/>
    </xf>
    <xf numFmtId="40" fontId="48" fillId="0" borderId="32" xfId="60" applyFont="1" applyFill="1" applyBorder="1" applyAlignment="1">
      <alignment horizontal="right" vertical="center"/>
    </xf>
    <xf numFmtId="40" fontId="48" fillId="0" borderId="35" xfId="60" applyFont="1" applyFill="1" applyBorder="1" applyAlignment="1">
      <alignment horizontal="right" vertical="center"/>
    </xf>
    <xf numFmtId="38" fontId="51" fillId="7" borderId="35" xfId="60" applyNumberFormat="1" applyFont="1" applyFill="1" applyBorder="1" applyAlignment="1" applyProtection="1">
      <alignment horizontal="left"/>
    </xf>
    <xf numFmtId="38" fontId="51" fillId="7" borderId="35" xfId="60" applyNumberFormat="1" applyFont="1" applyFill="1" applyBorder="1" applyAlignment="1" applyProtection="1"/>
    <xf numFmtId="38" fontId="51" fillId="7" borderId="38" xfId="60" applyNumberFormat="1" applyFont="1" applyFill="1" applyBorder="1" applyAlignment="1" applyProtection="1"/>
    <xf numFmtId="40" fontId="70" fillId="0" borderId="34" xfId="60" applyFont="1" applyFill="1" applyBorder="1" applyAlignment="1">
      <alignment horizontal="center"/>
    </xf>
    <xf numFmtId="40" fontId="72" fillId="0" borderId="22" xfId="60" applyFont="1" applyFill="1" applyBorder="1" applyAlignment="1">
      <alignment horizontal="center" vertical="center"/>
    </xf>
    <xf numFmtId="40" fontId="70" fillId="7" borderId="32" xfId="60" applyFont="1" applyFill="1" applyBorder="1" applyAlignment="1" applyProtection="1">
      <alignment horizontal="center" vertical="center"/>
    </xf>
    <xf numFmtId="40" fontId="72" fillId="0" borderId="33" xfId="60" applyFont="1" applyFill="1" applyBorder="1" applyAlignment="1" applyProtection="1">
      <alignment horizontal="center" vertical="center"/>
      <protection locked="0"/>
    </xf>
    <xf numFmtId="40" fontId="72" fillId="0" borderId="32" xfId="60" applyFont="1" applyFill="1" applyBorder="1" applyAlignment="1" applyProtection="1">
      <alignment horizontal="center" vertical="center"/>
      <protection locked="0"/>
    </xf>
    <xf numFmtId="40" fontId="62" fillId="0" borderId="32" xfId="60" applyFont="1" applyFill="1" applyBorder="1" applyAlignment="1" applyProtection="1">
      <alignment horizontal="center" vertical="center"/>
      <protection locked="0"/>
    </xf>
    <xf numFmtId="40" fontId="72" fillId="7" borderId="32" xfId="60" applyFont="1" applyFill="1" applyBorder="1" applyAlignment="1">
      <alignment horizontal="center" vertical="center"/>
    </xf>
    <xf numFmtId="40" fontId="72" fillId="7" borderId="32" xfId="60" applyFont="1" applyFill="1" applyBorder="1" applyAlignment="1" applyProtection="1">
      <alignment horizontal="center"/>
    </xf>
    <xf numFmtId="40" fontId="62" fillId="7" borderId="32" xfId="60" applyFont="1" applyFill="1" applyBorder="1" applyAlignment="1" applyProtection="1">
      <alignment horizontal="center" vertical="center"/>
    </xf>
    <xf numFmtId="40" fontId="72" fillId="7" borderId="32" xfId="60" applyFont="1" applyFill="1" applyBorder="1" applyAlignment="1" applyProtection="1">
      <alignment horizontal="center" vertical="center"/>
    </xf>
    <xf numFmtId="40" fontId="50" fillId="0" borderId="32" xfId="60" applyFont="1" applyFill="1" applyBorder="1" applyAlignment="1">
      <alignment horizontal="right" vertical="center"/>
    </xf>
    <xf numFmtId="40" fontId="51" fillId="7" borderId="32" xfId="60" applyFont="1" applyFill="1" applyBorder="1" applyProtection="1"/>
    <xf numFmtId="40" fontId="48" fillId="0" borderId="32" xfId="60" applyFont="1" applyBorder="1" applyAlignment="1">
      <alignment horizontal="right" vertical="center"/>
    </xf>
    <xf numFmtId="40" fontId="49" fillId="0" borderId="32" xfId="60" applyFont="1" applyBorder="1" applyAlignment="1">
      <alignment horizontal="right" vertical="center"/>
    </xf>
    <xf numFmtId="40" fontId="72" fillId="7" borderId="22" xfId="60" applyFont="1" applyFill="1" applyBorder="1" applyAlignment="1" applyProtection="1">
      <alignment horizontal="center"/>
    </xf>
    <xf numFmtId="40" fontId="61" fillId="0" borderId="32" xfId="60" applyFont="1" applyBorder="1" applyAlignment="1">
      <alignment horizontal="center"/>
    </xf>
    <xf numFmtId="40" fontId="50" fillId="0" borderId="32" xfId="60" applyFont="1" applyBorder="1" applyAlignment="1">
      <alignment horizontal="center"/>
    </xf>
    <xf numFmtId="40" fontId="49" fillId="0" borderId="32" xfId="60" applyFont="1" applyBorder="1" applyAlignment="1">
      <alignment horizontal="center"/>
    </xf>
    <xf numFmtId="40" fontId="79" fillId="0" borderId="32" xfId="60" applyFont="1" applyBorder="1" applyAlignment="1">
      <alignment horizontal="center"/>
    </xf>
    <xf numFmtId="40" fontId="49" fillId="0" borderId="32" xfId="60" applyFont="1" applyFill="1" applyBorder="1" applyAlignment="1">
      <alignment horizontal="center"/>
    </xf>
    <xf numFmtId="40" fontId="48" fillId="0" borderId="24" xfId="60" applyFont="1" applyFill="1" applyBorder="1" applyAlignment="1">
      <alignment horizontal="center"/>
    </xf>
    <xf numFmtId="40" fontId="48" fillId="0" borderId="3" xfId="60" applyFont="1" applyFill="1" applyBorder="1" applyAlignment="1">
      <alignment horizontal="center"/>
    </xf>
    <xf numFmtId="40" fontId="48" fillId="0" borderId="42" xfId="60" applyFont="1" applyFill="1" applyBorder="1" applyAlignment="1"/>
    <xf numFmtId="40" fontId="62" fillId="0" borderId="22" xfId="60" applyFont="1" applyFill="1" applyBorder="1" applyAlignment="1">
      <alignment horizontal="center"/>
    </xf>
    <xf numFmtId="40" fontId="62" fillId="0" borderId="22" xfId="60" applyFont="1" applyFill="1" applyBorder="1" applyAlignment="1"/>
    <xf numFmtId="40" fontId="62" fillId="0" borderId="34" xfId="60" applyFont="1" applyFill="1" applyBorder="1" applyAlignment="1">
      <alignment horizontal="center"/>
    </xf>
    <xf numFmtId="40" fontId="50" fillId="0" borderId="7" xfId="60" applyFont="1" applyFill="1" applyBorder="1" applyAlignment="1">
      <alignment horizontal="center"/>
    </xf>
    <xf numFmtId="40" fontId="50" fillId="0" borderId="22" xfId="60" applyFont="1" applyFill="1" applyBorder="1" applyAlignment="1">
      <alignment horizontal="center"/>
    </xf>
    <xf numFmtId="40" fontId="50" fillId="0" borderId="34" xfId="60" applyFont="1" applyFill="1" applyBorder="1" applyAlignment="1">
      <alignment horizontal="center"/>
    </xf>
    <xf numFmtId="40" fontId="50" fillId="0" borderId="0" xfId="60" applyFont="1" applyFill="1" applyBorder="1" applyAlignment="1">
      <alignment horizontal="center"/>
    </xf>
    <xf numFmtId="40" fontId="50" fillId="0" borderId="32" xfId="60" applyFont="1" applyFill="1" applyBorder="1" applyAlignment="1">
      <alignment horizontal="center"/>
    </xf>
    <xf numFmtId="40" fontId="49" fillId="0" borderId="34" xfId="60" applyFont="1" applyFill="1" applyBorder="1" applyAlignment="1">
      <alignment horizontal="center"/>
    </xf>
    <xf numFmtId="40" fontId="49" fillId="0" borderId="0" xfId="60" applyFont="1" applyFill="1" applyBorder="1" applyAlignment="1"/>
    <xf numFmtId="40" fontId="49" fillId="0" borderId="7" xfId="60" applyFont="1" applyFill="1" applyBorder="1" applyAlignment="1">
      <alignment horizontal="center"/>
    </xf>
    <xf numFmtId="40" fontId="49" fillId="0" borderId="33" xfId="60" applyFont="1" applyFill="1" applyBorder="1" applyAlignment="1">
      <alignment horizontal="center"/>
    </xf>
    <xf numFmtId="40" fontId="49" fillId="0" borderId="32" xfId="60" applyFont="1" applyFill="1" applyBorder="1" applyAlignment="1"/>
    <xf numFmtId="40" fontId="62" fillId="0" borderId="32" xfId="60" applyFont="1" applyFill="1" applyBorder="1" applyAlignment="1">
      <alignment horizontal="center"/>
    </xf>
    <xf numFmtId="40" fontId="50" fillId="0" borderId="32" xfId="60" applyFont="1" applyFill="1" applyBorder="1" applyAlignment="1"/>
    <xf numFmtId="40" fontId="50" fillId="0" borderId="33" xfId="60" applyFont="1" applyFill="1" applyBorder="1" applyAlignment="1">
      <alignment horizontal="center"/>
    </xf>
    <xf numFmtId="40" fontId="62" fillId="0" borderId="33" xfId="60" applyFont="1" applyFill="1" applyBorder="1" applyAlignment="1"/>
    <xf numFmtId="40" fontId="62" fillId="0" borderId="33" xfId="60" applyFont="1" applyFill="1" applyBorder="1" applyAlignment="1">
      <alignment horizontal="center"/>
    </xf>
    <xf numFmtId="40" fontId="62" fillId="0" borderId="3" xfId="60" applyFont="1" applyFill="1" applyBorder="1" applyAlignment="1">
      <alignment horizontal="center"/>
    </xf>
    <xf numFmtId="40" fontId="62" fillId="0" borderId="3" xfId="60" applyFont="1" applyFill="1" applyBorder="1" applyAlignment="1"/>
    <xf numFmtId="40" fontId="62" fillId="0" borderId="24" xfId="60" applyFont="1" applyFill="1" applyBorder="1" applyAlignment="1">
      <alignment horizontal="center"/>
    </xf>
    <xf numFmtId="40" fontId="62" fillId="0" borderId="0" xfId="60" applyFont="1" applyFill="1"/>
    <xf numFmtId="40" fontId="48" fillId="7" borderId="32" xfId="60" applyFont="1" applyFill="1" applyBorder="1" applyAlignment="1">
      <alignment horizontal="center"/>
    </xf>
    <xf numFmtId="40" fontId="70" fillId="7" borderId="32" xfId="60" applyFont="1" applyFill="1" applyBorder="1" applyAlignment="1">
      <alignment horizontal="center"/>
    </xf>
    <xf numFmtId="40" fontId="50" fillId="0" borderId="22" xfId="60" applyFont="1" applyFill="1" applyBorder="1" applyAlignment="1">
      <alignment horizontal="center" vertical="center"/>
    </xf>
    <xf numFmtId="40" fontId="72" fillId="0" borderId="0" xfId="60" applyFont="1" applyFill="1" applyAlignment="1">
      <alignment horizontal="center"/>
    </xf>
    <xf numFmtId="40" fontId="70" fillId="0" borderId="29" xfId="60" applyFont="1" applyFill="1" applyBorder="1" applyAlignment="1">
      <alignment horizontal="right"/>
    </xf>
    <xf numFmtId="40" fontId="70" fillId="0" borderId="22" xfId="60" applyFont="1" applyFill="1" applyBorder="1" applyAlignment="1">
      <alignment horizontal="right"/>
    </xf>
    <xf numFmtId="40" fontId="70" fillId="0" borderId="8" xfId="60" applyFont="1" applyFill="1" applyBorder="1" applyAlignment="1">
      <alignment horizontal="right"/>
    </xf>
    <xf numFmtId="40" fontId="70" fillId="0" borderId="33" xfId="60" applyFont="1" applyFill="1" applyBorder="1" applyAlignment="1">
      <alignment horizontal="right"/>
    </xf>
    <xf numFmtId="40" fontId="70" fillId="0" borderId="17" xfId="60" applyFont="1" applyFill="1" applyBorder="1" applyAlignment="1">
      <alignment horizontal="right"/>
    </xf>
    <xf numFmtId="40" fontId="70" fillId="0" borderId="32" xfId="60" applyFont="1" applyBorder="1" applyAlignment="1">
      <alignment horizontal="right" vertical="center"/>
    </xf>
    <xf numFmtId="40" fontId="62" fillId="0" borderId="35" xfId="60" applyFont="1" applyFill="1" applyBorder="1" applyAlignment="1">
      <alignment horizontal="right"/>
    </xf>
    <xf numFmtId="40" fontId="48" fillId="0" borderId="32" xfId="60" applyFont="1" applyBorder="1" applyAlignment="1">
      <alignment horizontal="right"/>
    </xf>
    <xf numFmtId="40" fontId="72" fillId="0" borderId="35" xfId="60" applyFont="1" applyFill="1" applyBorder="1" applyAlignment="1">
      <alignment horizontal="right"/>
    </xf>
    <xf numFmtId="40" fontId="48" fillId="7" borderId="32" xfId="60" applyFont="1" applyFill="1" applyBorder="1" applyAlignment="1" applyProtection="1">
      <alignment horizontal="right"/>
    </xf>
    <xf numFmtId="40" fontId="62" fillId="0" borderId="35" xfId="60" applyFont="1" applyBorder="1" applyAlignment="1">
      <alignment horizontal="right" vertical="center"/>
    </xf>
    <xf numFmtId="40" fontId="50" fillId="0" borderId="35" xfId="60" applyFont="1" applyFill="1" applyBorder="1" applyAlignment="1">
      <alignment horizontal="right" vertical="center"/>
    </xf>
    <xf numFmtId="40" fontId="49" fillId="0" borderId="35" xfId="60" applyFont="1" applyFill="1" applyBorder="1" applyAlignment="1">
      <alignment horizontal="right" vertical="center"/>
    </xf>
    <xf numFmtId="40" fontId="72" fillId="0" borderId="22" xfId="60" applyFont="1" applyBorder="1" applyAlignment="1">
      <alignment horizontal="right" vertical="center"/>
    </xf>
    <xf numFmtId="40" fontId="70" fillId="7" borderId="32" xfId="60" applyFont="1" applyFill="1" applyBorder="1" applyAlignment="1" applyProtection="1">
      <alignment horizontal="right"/>
    </xf>
    <xf numFmtId="40" fontId="50" fillId="0" borderId="22" xfId="60" applyFont="1" applyFill="1" applyBorder="1" applyAlignment="1">
      <alignment horizontal="right" vertical="center"/>
    </xf>
    <xf numFmtId="40" fontId="51" fillId="0" borderId="22" xfId="60" applyFont="1" applyFill="1" applyBorder="1" applyAlignment="1" applyProtection="1">
      <alignment horizontal="right"/>
    </xf>
    <xf numFmtId="40" fontId="51" fillId="7" borderId="32" xfId="60" applyFont="1" applyFill="1" applyBorder="1" applyAlignment="1" applyProtection="1">
      <alignment horizontal="right"/>
    </xf>
    <xf numFmtId="40" fontId="50" fillId="0" borderId="29" xfId="60" applyFont="1" applyBorder="1" applyAlignment="1">
      <alignment horizontal="right" vertical="center"/>
    </xf>
    <xf numFmtId="40" fontId="49" fillId="0" borderId="22" xfId="60" applyFont="1" applyBorder="1" applyAlignment="1">
      <alignment horizontal="right" vertical="center"/>
    </xf>
    <xf numFmtId="40" fontId="50" fillId="0" borderId="22" xfId="60" applyFont="1" applyBorder="1" applyAlignment="1">
      <alignment horizontal="right" vertical="center"/>
    </xf>
    <xf numFmtId="40" fontId="72" fillId="0" borderId="33" xfId="60" applyFont="1" applyFill="1" applyBorder="1" applyAlignment="1">
      <alignment horizontal="right"/>
    </xf>
    <xf numFmtId="40" fontId="72" fillId="0" borderId="3" xfId="60" applyFont="1" applyFill="1" applyBorder="1" applyAlignment="1">
      <alignment horizontal="right"/>
    </xf>
    <xf numFmtId="40" fontId="72" fillId="0" borderId="34" xfId="60" applyFont="1" applyFill="1" applyBorder="1" applyAlignment="1">
      <alignment horizontal="right"/>
    </xf>
    <xf numFmtId="40" fontId="62" fillId="0" borderId="32" xfId="60" applyFont="1" applyFill="1" applyBorder="1" applyAlignment="1">
      <alignment horizontal="right"/>
    </xf>
    <xf numFmtId="40" fontId="49" fillId="0" borderId="32" xfId="60" applyFont="1" applyFill="1" applyBorder="1" applyAlignment="1">
      <alignment horizontal="right" vertical="center"/>
    </xf>
    <xf numFmtId="40" fontId="72" fillId="0" borderId="22" xfId="60" applyFont="1" applyFill="1" applyBorder="1" applyAlignment="1" applyProtection="1">
      <alignment horizontal="right"/>
    </xf>
    <xf numFmtId="40" fontId="72" fillId="0" borderId="7" xfId="60" applyFont="1" applyFill="1" applyBorder="1" applyAlignment="1">
      <alignment horizontal="right"/>
    </xf>
    <xf numFmtId="40" fontId="72" fillId="0" borderId="22" xfId="60" applyFont="1" applyFill="1" applyBorder="1" applyAlignment="1">
      <alignment horizontal="right"/>
    </xf>
    <xf numFmtId="40" fontId="72" fillId="0" borderId="24" xfId="60" applyFont="1" applyFill="1" applyBorder="1" applyAlignment="1">
      <alignment horizontal="right"/>
    </xf>
    <xf numFmtId="40" fontId="72" fillId="7" borderId="23" xfId="60" applyFont="1" applyFill="1" applyBorder="1" applyAlignment="1">
      <alignment horizontal="right"/>
    </xf>
    <xf numFmtId="40" fontId="62" fillId="7" borderId="32" xfId="60" applyFont="1" applyFill="1" applyBorder="1" applyAlignment="1" applyProtection="1">
      <alignment horizontal="right"/>
    </xf>
    <xf numFmtId="40" fontId="62" fillId="0" borderId="32" xfId="60" applyFont="1" applyBorder="1" applyAlignment="1">
      <alignment horizontal="right"/>
    </xf>
    <xf numFmtId="40" fontId="61" fillId="0" borderId="32" xfId="60" applyFont="1" applyBorder="1" applyAlignment="1">
      <alignment horizontal="right" vertical="center"/>
    </xf>
    <xf numFmtId="40" fontId="50" fillId="7" borderId="32" xfId="60" applyFont="1" applyFill="1" applyBorder="1" applyAlignment="1" applyProtection="1">
      <alignment horizontal="right"/>
    </xf>
    <xf numFmtId="40" fontId="79" fillId="0" borderId="32" xfId="60" applyFont="1" applyBorder="1" applyAlignment="1">
      <alignment horizontal="right" vertical="center"/>
    </xf>
    <xf numFmtId="40" fontId="72" fillId="0" borderId="23" xfId="60" applyFont="1" applyFill="1" applyBorder="1" applyAlignment="1">
      <alignment horizontal="right" vertical="center"/>
    </xf>
    <xf numFmtId="40" fontId="72" fillId="0" borderId="41" xfId="60" applyFont="1" applyBorder="1" applyAlignment="1">
      <alignment horizontal="right" vertical="center"/>
    </xf>
    <xf numFmtId="40" fontId="72" fillId="0" borderId="23" xfId="60" applyFont="1" applyBorder="1" applyAlignment="1">
      <alignment horizontal="right" vertical="center"/>
    </xf>
    <xf numFmtId="40" fontId="61" fillId="0" borderId="41" xfId="60" applyFont="1" applyBorder="1" applyAlignment="1">
      <alignment horizontal="right" vertical="center"/>
    </xf>
    <xf numFmtId="40" fontId="51" fillId="0" borderId="23" xfId="60" applyFont="1" applyFill="1" applyBorder="1" applyAlignment="1" applyProtection="1">
      <alignment horizontal="right"/>
    </xf>
    <xf numFmtId="40" fontId="50" fillId="7" borderId="39" xfId="60" applyFont="1" applyFill="1" applyBorder="1" applyAlignment="1">
      <alignment horizontal="right"/>
    </xf>
    <xf numFmtId="40" fontId="61" fillId="0" borderId="32" xfId="60" applyFont="1" applyBorder="1" applyAlignment="1">
      <alignment horizontal="right"/>
    </xf>
    <xf numFmtId="40" fontId="79" fillId="0" borderId="32" xfId="60" applyFont="1" applyBorder="1" applyAlignment="1">
      <alignment horizontal="right"/>
    </xf>
    <xf numFmtId="40" fontId="50" fillId="0" borderId="32" xfId="60" applyFont="1" applyBorder="1" applyAlignment="1">
      <alignment horizontal="right"/>
    </xf>
    <xf numFmtId="40" fontId="50" fillId="0" borderId="40" xfId="60" applyFont="1" applyBorder="1" applyAlignment="1">
      <alignment horizontal="right"/>
    </xf>
    <xf numFmtId="40" fontId="49" fillId="0" borderId="32" xfId="60" applyFont="1" applyBorder="1" applyAlignment="1">
      <alignment horizontal="right"/>
    </xf>
    <xf numFmtId="40" fontId="72" fillId="0" borderId="32" xfId="60" applyFont="1" applyBorder="1" applyAlignment="1">
      <alignment horizontal="right"/>
    </xf>
    <xf numFmtId="49" fontId="62" fillId="7" borderId="32" xfId="60" applyNumberFormat="1" applyFont="1" applyFill="1" applyBorder="1" applyAlignment="1" applyProtection="1">
      <alignment horizontal="left"/>
    </xf>
    <xf numFmtId="40" fontId="61" fillId="0" borderId="32" xfId="60" applyFont="1" applyFill="1" applyBorder="1" applyAlignment="1">
      <alignment horizontal="right"/>
    </xf>
    <xf numFmtId="209" fontId="53" fillId="0" borderId="0" xfId="0" applyNumberFormat="1" applyFont="1"/>
    <xf numFmtId="0" fontId="63" fillId="0" borderId="0" xfId="43" applyFont="1" applyBorder="1" applyAlignment="1">
      <alignment horizontal="left" vertical="center"/>
    </xf>
    <xf numFmtId="0" fontId="63" fillId="0" borderId="0" xfId="43" applyFont="1" applyBorder="1" applyAlignment="1">
      <alignment horizontal="center" vertical="center"/>
    </xf>
    <xf numFmtId="0" fontId="63" fillId="0" borderId="0" xfId="43" applyFont="1" applyBorder="1" applyAlignment="1">
      <alignment horizontal="center" vertical="center" wrapText="1"/>
    </xf>
    <xf numFmtId="0" fontId="74" fillId="0" borderId="0" xfId="43" applyFont="1" applyBorder="1" applyAlignment="1">
      <alignment horizontal="left" vertical="center"/>
    </xf>
    <xf numFmtId="0" fontId="48" fillId="0" borderId="0" xfId="43" applyFont="1" applyAlignment="1">
      <alignment horizontal="center" vertical="center"/>
    </xf>
    <xf numFmtId="0" fontId="49" fillId="0" borderId="11" xfId="66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vertical="center"/>
    </xf>
    <xf numFmtId="0" fontId="49" fillId="0" borderId="31" xfId="66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49" fillId="0" borderId="24" xfId="66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0" fontId="50" fillId="0" borderId="24" xfId="43" applyFont="1" applyBorder="1" applyAlignment="1">
      <alignment horizontal="left" vertical="center" wrapText="1"/>
    </xf>
    <xf numFmtId="0" fontId="50" fillId="0" borderId="2" xfId="43" applyFont="1" applyBorder="1" applyAlignment="1">
      <alignment horizontal="left" vertical="center" wrapText="1"/>
    </xf>
    <xf numFmtId="0" fontId="50" fillId="0" borderId="17" xfId="43" applyFont="1" applyBorder="1" applyAlignment="1">
      <alignment horizontal="left" vertical="center" wrapText="1"/>
    </xf>
    <xf numFmtId="0" fontId="50" fillId="0" borderId="43" xfId="43" applyFont="1" applyBorder="1" applyAlignment="1">
      <alignment horizontal="left" vertical="center"/>
    </xf>
    <xf numFmtId="0" fontId="50" fillId="0" borderId="42" xfId="43" applyFont="1" applyBorder="1" applyAlignment="1">
      <alignment horizontal="left" vertical="center"/>
    </xf>
    <xf numFmtId="0" fontId="50" fillId="0" borderId="44" xfId="43" applyFont="1" applyBorder="1" applyAlignment="1">
      <alignment horizontal="left" vertical="center"/>
    </xf>
    <xf numFmtId="0" fontId="50" fillId="0" borderId="35" xfId="43" applyFont="1" applyBorder="1" applyAlignment="1">
      <alignment horizontal="left" vertical="center"/>
    </xf>
    <xf numFmtId="0" fontId="50" fillId="0" borderId="40" xfId="43" applyFont="1" applyBorder="1" applyAlignment="1">
      <alignment horizontal="left" vertical="center"/>
    </xf>
    <xf numFmtId="0" fontId="50" fillId="0" borderId="38" xfId="43" applyFont="1" applyBorder="1" applyAlignment="1">
      <alignment horizontal="left" vertical="center"/>
    </xf>
    <xf numFmtId="0" fontId="50" fillId="0" borderId="45" xfId="43" applyFont="1" applyFill="1" applyBorder="1" applyAlignment="1">
      <alignment horizontal="right" vertical="center"/>
    </xf>
    <xf numFmtId="0" fontId="50" fillId="0" borderId="26" xfId="43" applyFont="1" applyFill="1" applyBorder="1" applyAlignment="1">
      <alignment horizontal="right" vertical="center"/>
    </xf>
    <xf numFmtId="0" fontId="50" fillId="0" borderId="46" xfId="43" applyFont="1" applyFill="1" applyBorder="1" applyAlignment="1">
      <alignment horizontal="right" vertical="center"/>
    </xf>
    <xf numFmtId="0" fontId="50" fillId="0" borderId="24" xfId="43" applyFont="1" applyFill="1" applyBorder="1" applyAlignment="1">
      <alignment horizontal="center" vertical="center"/>
    </xf>
    <xf numFmtId="0" fontId="50" fillId="0" borderId="2" xfId="43" applyFont="1" applyFill="1" applyBorder="1" applyAlignment="1">
      <alignment horizontal="center" vertical="center"/>
    </xf>
    <xf numFmtId="0" fontId="50" fillId="0" borderId="17" xfId="43" applyFont="1" applyFill="1" applyBorder="1" applyAlignment="1">
      <alignment horizontal="center" vertical="center"/>
    </xf>
    <xf numFmtId="190" fontId="50" fillId="0" borderId="43" xfId="62" applyNumberFormat="1" applyFont="1" applyBorder="1" applyAlignment="1">
      <alignment horizontal="left" vertical="center"/>
    </xf>
    <xf numFmtId="190" fontId="50" fillId="0" borderId="42" xfId="62" applyNumberFormat="1" applyFont="1" applyBorder="1" applyAlignment="1">
      <alignment horizontal="left" vertical="center"/>
    </xf>
    <xf numFmtId="190" fontId="50" fillId="0" borderId="44" xfId="62" applyNumberFormat="1" applyFont="1" applyBorder="1" applyAlignment="1">
      <alignment horizontal="left" vertical="center"/>
    </xf>
    <xf numFmtId="3" fontId="50" fillId="0" borderId="35" xfId="0" applyNumberFormat="1" applyFont="1" applyFill="1" applyBorder="1" applyAlignment="1">
      <alignment horizontal="left"/>
    </xf>
    <xf numFmtId="3" fontId="50" fillId="0" borderId="40" xfId="0" applyNumberFormat="1" applyFont="1" applyFill="1" applyBorder="1" applyAlignment="1">
      <alignment horizontal="left"/>
    </xf>
    <xf numFmtId="3" fontId="50" fillId="0" borderId="38" xfId="0" applyNumberFormat="1" applyFont="1" applyFill="1" applyBorder="1" applyAlignment="1">
      <alignment horizontal="left"/>
    </xf>
    <xf numFmtId="0" fontId="50" fillId="0" borderId="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38" fontId="57" fillId="0" borderId="19" xfId="60" applyNumberFormat="1" applyFont="1" applyFill="1" applyBorder="1" applyAlignment="1">
      <alignment horizontal="center"/>
    </xf>
    <xf numFmtId="38" fontId="57" fillId="0" borderId="20" xfId="60" applyNumberFormat="1" applyFont="1" applyFill="1" applyBorder="1" applyAlignment="1">
      <alignment horizontal="center"/>
    </xf>
    <xf numFmtId="38" fontId="57" fillId="0" borderId="21" xfId="60" applyNumberFormat="1" applyFont="1" applyFill="1" applyBorder="1" applyAlignment="1">
      <alignment horizontal="center"/>
    </xf>
    <xf numFmtId="0" fontId="62" fillId="0" borderId="0" xfId="43" applyFont="1" applyBorder="1" applyAlignment="1">
      <alignment horizontal="left" vertical="center" wrapText="1"/>
    </xf>
    <xf numFmtId="0" fontId="62" fillId="0" borderId="0" xfId="43" applyFont="1" applyBorder="1" applyAlignment="1">
      <alignment horizontal="left" vertical="center"/>
    </xf>
    <xf numFmtId="0" fontId="62" fillId="0" borderId="0" xfId="43" applyFont="1" applyBorder="1" applyAlignment="1">
      <alignment horizontal="center" vertical="center"/>
    </xf>
    <xf numFmtId="0" fontId="62" fillId="0" borderId="0" xfId="43" applyFont="1" applyBorder="1" applyAlignment="1">
      <alignment horizontal="center" vertical="center" wrapText="1"/>
    </xf>
    <xf numFmtId="0" fontId="48" fillId="0" borderId="0" xfId="43" applyFont="1" applyBorder="1" applyAlignment="1">
      <alignment horizontal="left" vertical="center"/>
    </xf>
    <xf numFmtId="0" fontId="62" fillId="0" borderId="2" xfId="43" applyFont="1" applyBorder="1" applyAlignment="1">
      <alignment horizontal="center" vertical="center"/>
    </xf>
    <xf numFmtId="0" fontId="62" fillId="0" borderId="20" xfId="43" applyFont="1" applyBorder="1" applyAlignment="1">
      <alignment horizontal="center" vertical="center"/>
    </xf>
    <xf numFmtId="0" fontId="62" fillId="0" borderId="24" xfId="43" applyFont="1" applyBorder="1" applyAlignment="1">
      <alignment horizontal="center" vertical="center"/>
    </xf>
    <xf numFmtId="0" fontId="62" fillId="0" borderId="17" xfId="43" applyFont="1" applyBorder="1" applyAlignment="1">
      <alignment horizontal="center" vertical="center"/>
    </xf>
    <xf numFmtId="0" fontId="81" fillId="0" borderId="24" xfId="43" applyFont="1" applyBorder="1" applyAlignment="1">
      <alignment horizontal="center" vertical="center"/>
    </xf>
    <xf numFmtId="0" fontId="81" fillId="0" borderId="2" xfId="43" applyFont="1" applyBorder="1" applyAlignment="1">
      <alignment horizontal="center" vertical="center"/>
    </xf>
    <xf numFmtId="0" fontId="81" fillId="0" borderId="17" xfId="43" applyFont="1" applyBorder="1" applyAlignment="1">
      <alignment horizontal="center" vertical="center"/>
    </xf>
    <xf numFmtId="0" fontId="62" fillId="0" borderId="24" xfId="43" applyFont="1" applyBorder="1" applyAlignment="1">
      <alignment horizontal="left" vertical="center"/>
    </xf>
    <xf numFmtId="0" fontId="62" fillId="0" borderId="2" xfId="43" applyFont="1" applyBorder="1" applyAlignment="1">
      <alignment horizontal="left" vertical="center"/>
    </xf>
    <xf numFmtId="0" fontId="62" fillId="0" borderId="19" xfId="43" applyFont="1" applyBorder="1" applyAlignment="1">
      <alignment horizontal="left" vertical="center"/>
    </xf>
    <xf numFmtId="0" fontId="62" fillId="0" borderId="20" xfId="43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3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0" fontId="64" fillId="0" borderId="2" xfId="0" applyFont="1" applyBorder="1" applyAlignment="1">
      <alignment horizontal="left" vertical="center" wrapText="1"/>
    </xf>
    <xf numFmtId="0" fontId="48" fillId="0" borderId="11" xfId="43" applyFont="1" applyBorder="1" applyAlignment="1">
      <alignment horizontal="center" vertical="center"/>
    </xf>
    <xf numFmtId="0" fontId="48" fillId="0" borderId="15" xfId="43" applyFont="1" applyBorder="1" applyAlignment="1">
      <alignment horizontal="center" vertical="center"/>
    </xf>
    <xf numFmtId="0" fontId="48" fillId="0" borderId="31" xfId="43" applyFont="1" applyBorder="1" applyAlignment="1">
      <alignment horizontal="center" vertical="center"/>
    </xf>
    <xf numFmtId="0" fontId="48" fillId="0" borderId="28" xfId="43" applyFont="1" applyBorder="1" applyAlignment="1">
      <alignment horizontal="center" vertical="center"/>
    </xf>
    <xf numFmtId="0" fontId="48" fillId="0" borderId="19" xfId="43" applyFont="1" applyBorder="1" applyAlignment="1">
      <alignment horizontal="center" vertical="center"/>
    </xf>
    <xf numFmtId="0" fontId="48" fillId="0" borderId="21" xfId="43" applyFont="1" applyBorder="1" applyAlignment="1">
      <alignment horizontal="center" vertical="center"/>
    </xf>
    <xf numFmtId="0" fontId="64" fillId="0" borderId="47" xfId="0" applyFont="1" applyBorder="1" applyAlignment="1">
      <alignment horizontal="right" vertical="center"/>
    </xf>
    <xf numFmtId="0" fontId="48" fillId="0" borderId="3" xfId="43" applyFont="1" applyBorder="1" applyAlignment="1">
      <alignment horizontal="center" vertical="center"/>
    </xf>
    <xf numFmtId="38" fontId="62" fillId="0" borderId="24" xfId="60" applyNumberFormat="1" applyFont="1" applyBorder="1" applyAlignment="1">
      <alignment horizontal="center" vertical="center"/>
    </xf>
    <xf numFmtId="38" fontId="62" fillId="0" borderId="17" xfId="60" applyNumberFormat="1" applyFont="1" applyBorder="1" applyAlignment="1">
      <alignment horizontal="center" vertical="center"/>
    </xf>
    <xf numFmtId="38" fontId="62" fillId="0" borderId="24" xfId="43" applyNumberFormat="1" applyFont="1" applyBorder="1" applyAlignment="1">
      <alignment horizontal="center" vertical="center"/>
    </xf>
    <xf numFmtId="38" fontId="62" fillId="0" borderId="17" xfId="43" applyNumberFormat="1" applyFont="1" applyBorder="1" applyAlignment="1">
      <alignment horizontal="center" vertical="center"/>
    </xf>
    <xf numFmtId="40" fontId="62" fillId="0" borderId="24" xfId="43" applyNumberFormat="1" applyFont="1" applyBorder="1" applyAlignment="1">
      <alignment horizontal="center" vertical="center"/>
    </xf>
    <xf numFmtId="0" fontId="64" fillId="0" borderId="35" xfId="0" applyFont="1" applyFill="1" applyBorder="1" applyAlignment="1">
      <alignment horizontal="center"/>
    </xf>
    <xf numFmtId="0" fontId="64" fillId="0" borderId="40" xfId="0" applyFont="1" applyFill="1" applyBorder="1" applyAlignment="1">
      <alignment horizontal="center"/>
    </xf>
    <xf numFmtId="0" fontId="64" fillId="0" borderId="3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right"/>
    </xf>
    <xf numFmtId="0" fontId="64" fillId="0" borderId="2" xfId="0" applyFont="1" applyBorder="1" applyAlignment="1">
      <alignment horizontal="left" vertical="center"/>
    </xf>
    <xf numFmtId="2" fontId="62" fillId="0" borderId="0" xfId="44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54" fillId="0" borderId="3" xfId="0" applyFont="1" applyFill="1" applyBorder="1" applyAlignment="1" applyProtection="1">
      <alignment horizontal="center" vertical="center"/>
      <protection locked="0"/>
    </xf>
    <xf numFmtId="0" fontId="73" fillId="0" borderId="43" xfId="0" applyFont="1" applyFill="1" applyBorder="1" applyAlignment="1">
      <alignment horizontal="left"/>
    </xf>
    <xf numFmtId="0" fontId="73" fillId="0" borderId="42" xfId="0" applyFont="1" applyFill="1" applyBorder="1" applyAlignment="1">
      <alignment horizontal="left"/>
    </xf>
    <xf numFmtId="0" fontId="73" fillId="0" borderId="44" xfId="0" applyFont="1" applyFill="1" applyBorder="1" applyAlignment="1">
      <alignment horizontal="left"/>
    </xf>
    <xf numFmtId="0" fontId="54" fillId="0" borderId="35" xfId="0" applyFont="1" applyFill="1" applyBorder="1" applyAlignment="1">
      <alignment horizontal="left" vertical="center"/>
    </xf>
    <xf numFmtId="0" fontId="54" fillId="0" borderId="40" xfId="0" applyFont="1" applyFill="1" applyBorder="1" applyAlignment="1">
      <alignment horizontal="left" vertical="center"/>
    </xf>
    <xf numFmtId="0" fontId="54" fillId="0" borderId="38" xfId="0" applyFont="1" applyFill="1" applyBorder="1" applyAlignment="1">
      <alignment horizontal="left" vertical="center"/>
    </xf>
    <xf numFmtId="0" fontId="64" fillId="0" borderId="45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4" fillId="0" borderId="46" xfId="0" applyFont="1" applyFill="1" applyBorder="1" applyAlignment="1">
      <alignment horizontal="center"/>
    </xf>
    <xf numFmtId="0" fontId="64" fillId="0" borderId="35" xfId="0" applyFont="1" applyFill="1" applyBorder="1" applyAlignment="1">
      <alignment horizontal="left"/>
    </xf>
    <xf numFmtId="0" fontId="64" fillId="0" borderId="38" xfId="0" applyFont="1" applyFill="1" applyBorder="1" applyAlignment="1">
      <alignment horizontal="left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62" fillId="0" borderId="43" xfId="0" applyFont="1" applyFill="1" applyBorder="1" applyAlignment="1">
      <alignment horizontal="left" vertical="center"/>
    </xf>
    <xf numFmtId="0" fontId="62" fillId="0" borderId="42" xfId="0" applyFont="1" applyFill="1" applyBorder="1" applyAlignment="1">
      <alignment horizontal="left" vertical="center"/>
    </xf>
    <xf numFmtId="0" fontId="64" fillId="0" borderId="2" xfId="0" applyFont="1" applyFill="1" applyBorder="1" applyAlignment="1">
      <alignment horizontal="right"/>
    </xf>
    <xf numFmtId="0" fontId="51" fillId="0" borderId="35" xfId="0" applyFont="1" applyFill="1" applyBorder="1" applyAlignment="1">
      <alignment horizontal="left"/>
    </xf>
    <xf numFmtId="0" fontId="51" fillId="0" borderId="38" xfId="0" applyFont="1" applyFill="1" applyBorder="1" applyAlignment="1">
      <alignment horizontal="left"/>
    </xf>
    <xf numFmtId="0" fontId="50" fillId="0" borderId="0" xfId="0" applyFont="1" applyFill="1" applyAlignment="1">
      <alignment horizontal="center"/>
    </xf>
    <xf numFmtId="0" fontId="51" fillId="0" borderId="2" xfId="0" applyFont="1" applyBorder="1" applyAlignment="1">
      <alignment horizontal="left" vertical="center"/>
    </xf>
    <xf numFmtId="0" fontId="51" fillId="0" borderId="2" xfId="0" applyFont="1" applyFill="1" applyBorder="1" applyAlignment="1">
      <alignment horizontal="right"/>
    </xf>
    <xf numFmtId="0" fontId="52" fillId="0" borderId="24" xfId="0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1" fillId="0" borderId="2" xfId="0" applyFont="1" applyBorder="1" applyAlignment="1">
      <alignment horizontal="left" vertical="center" wrapText="1"/>
    </xf>
    <xf numFmtId="38" fontId="51" fillId="7" borderId="35" xfId="60" applyNumberFormat="1" applyFont="1" applyFill="1" applyBorder="1" applyAlignment="1" applyProtection="1">
      <alignment horizontal="left"/>
    </xf>
    <xf numFmtId="38" fontId="51" fillId="7" borderId="38" xfId="60" applyNumberFormat="1" applyFont="1" applyFill="1" applyBorder="1" applyAlignment="1" applyProtection="1">
      <alignment horizontal="left"/>
    </xf>
    <xf numFmtId="38" fontId="70" fillId="7" borderId="35" xfId="60" applyNumberFormat="1" applyFont="1" applyFill="1" applyBorder="1" applyAlignment="1" applyProtection="1">
      <alignment horizontal="center"/>
    </xf>
    <xf numFmtId="38" fontId="70" fillId="7" borderId="38" xfId="60" applyNumberFormat="1" applyFont="1" applyFill="1" applyBorder="1" applyAlignment="1" applyProtection="1">
      <alignment horizontal="center"/>
    </xf>
    <xf numFmtId="3" fontId="48" fillId="0" borderId="35" xfId="0" applyNumberFormat="1" applyFont="1" applyFill="1" applyBorder="1" applyAlignment="1">
      <alignment horizontal="left" vertical="center"/>
    </xf>
    <xf numFmtId="3" fontId="48" fillId="0" borderId="38" xfId="0" applyNumberFormat="1" applyFont="1" applyFill="1" applyBorder="1" applyAlignment="1">
      <alignment horizontal="left" vertical="center"/>
    </xf>
    <xf numFmtId="38" fontId="54" fillId="7" borderId="35" xfId="60" applyNumberFormat="1" applyFont="1" applyFill="1" applyBorder="1" applyAlignment="1" applyProtection="1"/>
    <xf numFmtId="38" fontId="54" fillId="7" borderId="38" xfId="60" applyNumberFormat="1" applyFont="1" applyFill="1" applyBorder="1" applyAlignment="1" applyProtection="1"/>
    <xf numFmtId="38" fontId="72" fillId="7" borderId="35" xfId="60" applyNumberFormat="1" applyFont="1" applyFill="1" applyBorder="1" applyAlignment="1" applyProtection="1">
      <alignment horizontal="center"/>
    </xf>
    <xf numFmtId="38" fontId="72" fillId="7" borderId="38" xfId="60" applyNumberFormat="1" applyFont="1" applyFill="1" applyBorder="1" applyAlignment="1" applyProtection="1">
      <alignment horizontal="center"/>
    </xf>
    <xf numFmtId="40" fontId="70" fillId="0" borderId="51" xfId="60" quotePrefix="1" applyFont="1" applyFill="1" applyBorder="1" applyAlignment="1" applyProtection="1">
      <alignment horizontal="center" vertical="center"/>
      <protection locked="0"/>
    </xf>
    <xf numFmtId="40" fontId="70" fillId="0" borderId="52" xfId="60" quotePrefix="1" applyFont="1" applyFill="1" applyBorder="1" applyAlignment="1" applyProtection="1">
      <alignment horizontal="center" vertical="center"/>
      <protection locked="0"/>
    </xf>
    <xf numFmtId="40" fontId="70" fillId="0" borderId="51" xfId="60" applyFont="1" applyFill="1" applyBorder="1" applyAlignment="1" applyProtection="1">
      <alignment horizontal="center" vertical="center"/>
      <protection locked="0"/>
    </xf>
    <xf numFmtId="40" fontId="70" fillId="0" borderId="52" xfId="60" applyFont="1" applyFill="1" applyBorder="1" applyAlignment="1" applyProtection="1">
      <alignment horizontal="center" vertical="center"/>
      <protection locked="0"/>
    </xf>
    <xf numFmtId="0" fontId="50" fillId="0" borderId="35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48" fillId="0" borderId="35" xfId="73" applyFont="1" applyBorder="1" applyAlignment="1">
      <alignment horizontal="left" vertical="center"/>
    </xf>
    <xf numFmtId="0" fontId="48" fillId="0" borderId="38" xfId="73" applyFont="1" applyBorder="1" applyAlignment="1">
      <alignment horizontal="left" vertical="center"/>
    </xf>
    <xf numFmtId="38" fontId="72" fillId="7" borderId="35" xfId="60" applyNumberFormat="1" applyFont="1" applyFill="1" applyBorder="1" applyAlignment="1" applyProtection="1">
      <alignment horizontal="left"/>
    </xf>
    <xf numFmtId="38" fontId="72" fillId="7" borderId="38" xfId="60" applyNumberFormat="1" applyFont="1" applyFill="1" applyBorder="1" applyAlignment="1" applyProtection="1">
      <alignment horizontal="left"/>
    </xf>
    <xf numFmtId="0" fontId="48" fillId="0" borderId="35" xfId="73" applyFont="1" applyBorder="1" applyAlignment="1">
      <alignment horizontal="center" vertical="center"/>
    </xf>
    <xf numFmtId="0" fontId="48" fillId="0" borderId="38" xfId="73" applyFont="1" applyBorder="1" applyAlignment="1">
      <alignment horizontal="center" vertical="center"/>
    </xf>
    <xf numFmtId="38" fontId="70" fillId="0" borderId="35" xfId="60" applyNumberFormat="1" applyFont="1" applyFill="1" applyBorder="1" applyAlignment="1" applyProtection="1">
      <alignment horizontal="left"/>
    </xf>
    <xf numFmtId="38" fontId="70" fillId="0" borderId="38" xfId="60" applyNumberFormat="1" applyFont="1" applyFill="1" applyBorder="1" applyAlignment="1" applyProtection="1">
      <alignment horizontal="left"/>
    </xf>
    <xf numFmtId="38" fontId="54" fillId="7" borderId="35" xfId="60" applyNumberFormat="1" applyFont="1" applyFill="1" applyBorder="1" applyAlignment="1" applyProtection="1">
      <alignment horizontal="left"/>
    </xf>
    <xf numFmtId="38" fontId="54" fillId="7" borderId="38" xfId="60" applyNumberFormat="1" applyFont="1" applyFill="1" applyBorder="1" applyAlignment="1" applyProtection="1">
      <alignment horizontal="left"/>
    </xf>
    <xf numFmtId="0" fontId="70" fillId="0" borderId="24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3" fontId="70" fillId="0" borderId="35" xfId="0" applyNumberFormat="1" applyFont="1" applyFill="1" applyBorder="1" applyAlignment="1">
      <alignment horizontal="left" vertical="center"/>
    </xf>
    <xf numFmtId="3" fontId="70" fillId="0" borderId="38" xfId="0" applyNumberFormat="1" applyFont="1" applyFill="1" applyBorder="1" applyAlignment="1">
      <alignment horizontal="left" vertical="center"/>
    </xf>
    <xf numFmtId="3" fontId="70" fillId="0" borderId="35" xfId="0" applyNumberFormat="1" applyFont="1" applyFill="1" applyBorder="1" applyAlignment="1">
      <alignment horizontal="center" vertical="center"/>
    </xf>
    <xf numFmtId="3" fontId="70" fillId="0" borderId="38" xfId="0" applyNumberFormat="1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left"/>
    </xf>
    <xf numFmtId="0" fontId="48" fillId="0" borderId="38" xfId="0" applyFont="1" applyFill="1" applyBorder="1" applyAlignment="1">
      <alignment horizontal="left"/>
    </xf>
    <xf numFmtId="38" fontId="72" fillId="7" borderId="35" xfId="60" applyNumberFormat="1" applyFont="1" applyFill="1" applyBorder="1" applyAlignment="1" applyProtection="1">
      <alignment horizontal="left" wrapText="1"/>
    </xf>
    <xf numFmtId="38" fontId="72" fillId="7" borderId="38" xfId="60" applyNumberFormat="1" applyFont="1" applyFill="1" applyBorder="1" applyAlignment="1" applyProtection="1">
      <alignment horizontal="left" wrapText="1"/>
    </xf>
    <xf numFmtId="38" fontId="62" fillId="7" borderId="35" xfId="60" applyNumberFormat="1" applyFont="1" applyFill="1" applyBorder="1" applyAlignment="1" applyProtection="1">
      <alignment horizontal="left" vertical="center"/>
    </xf>
    <xf numFmtId="38" fontId="62" fillId="7" borderId="38" xfId="60" applyNumberFormat="1" applyFont="1" applyFill="1" applyBorder="1" applyAlignment="1" applyProtection="1">
      <alignment horizontal="left" vertical="center"/>
    </xf>
    <xf numFmtId="38" fontId="72" fillId="7" borderId="35" xfId="60" applyNumberFormat="1" applyFont="1" applyFill="1" applyBorder="1" applyAlignment="1" applyProtection="1">
      <alignment horizontal="left" vertical="center"/>
    </xf>
    <xf numFmtId="38" fontId="72" fillId="7" borderId="38" xfId="60" applyNumberFormat="1" applyFont="1" applyFill="1" applyBorder="1" applyAlignment="1" applyProtection="1">
      <alignment horizontal="left" vertical="center"/>
    </xf>
    <xf numFmtId="38" fontId="48" fillId="7" borderId="35" xfId="60" applyNumberFormat="1" applyFont="1" applyFill="1" applyBorder="1" applyAlignment="1" applyProtection="1">
      <alignment horizontal="center" vertical="center"/>
    </xf>
    <xf numFmtId="38" fontId="48" fillId="7" borderId="38" xfId="60" applyNumberFormat="1" applyFont="1" applyFill="1" applyBorder="1" applyAlignment="1" applyProtection="1">
      <alignment horizontal="center" vertical="center"/>
    </xf>
    <xf numFmtId="3" fontId="62" fillId="0" borderId="35" xfId="0" applyNumberFormat="1" applyFont="1" applyFill="1" applyBorder="1" applyAlignment="1">
      <alignment horizontal="left" vertical="center"/>
    </xf>
    <xf numFmtId="3" fontId="62" fillId="0" borderId="38" xfId="0" applyNumberFormat="1" applyFont="1" applyFill="1" applyBorder="1" applyAlignment="1">
      <alignment horizontal="left" vertical="center"/>
    </xf>
    <xf numFmtId="0" fontId="62" fillId="0" borderId="35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 horizontal="left" vertical="center"/>
    </xf>
    <xf numFmtId="0" fontId="72" fillId="0" borderId="35" xfId="0" applyFont="1" applyFill="1" applyBorder="1" applyAlignment="1">
      <alignment horizontal="center"/>
    </xf>
    <xf numFmtId="0" fontId="72" fillId="0" borderId="38" xfId="0" applyFont="1" applyFill="1" applyBorder="1" applyAlignment="1">
      <alignment horizontal="center"/>
    </xf>
    <xf numFmtId="3" fontId="71" fillId="0" borderId="43" xfId="0" applyNumberFormat="1" applyFont="1" applyFill="1" applyBorder="1" applyAlignment="1">
      <alignment horizontal="left" vertical="center"/>
    </xf>
    <xf numFmtId="3" fontId="71" fillId="0" borderId="44" xfId="0" applyNumberFormat="1" applyFont="1" applyFill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70" fillId="0" borderId="35" xfId="0" applyFont="1" applyBorder="1" applyAlignment="1">
      <alignment horizontal="left"/>
    </xf>
    <xf numFmtId="0" fontId="70" fillId="0" borderId="38" xfId="0" applyFont="1" applyBorder="1" applyAlignment="1">
      <alignment horizontal="left"/>
    </xf>
    <xf numFmtId="38" fontId="70" fillId="7" borderId="35" xfId="60" applyNumberFormat="1" applyFont="1" applyFill="1" applyBorder="1" applyAlignment="1" applyProtection="1">
      <alignment horizontal="left"/>
    </xf>
    <xf numFmtId="38" fontId="70" fillId="7" borderId="38" xfId="60" applyNumberFormat="1" applyFont="1" applyFill="1" applyBorder="1" applyAlignment="1" applyProtection="1">
      <alignment horizontal="left"/>
    </xf>
    <xf numFmtId="49" fontId="70" fillId="0" borderId="34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64" fillId="0" borderId="48" xfId="0" applyFont="1" applyBorder="1" applyAlignment="1">
      <alignment horizontal="right" vertical="center"/>
    </xf>
    <xf numFmtId="0" fontId="64" fillId="0" borderId="49" xfId="0" applyFont="1" applyBorder="1" applyAlignment="1">
      <alignment horizontal="right" vertical="center"/>
    </xf>
    <xf numFmtId="0" fontId="70" fillId="0" borderId="7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40" fontId="70" fillId="0" borderId="34" xfId="60" applyFont="1" applyFill="1" applyBorder="1" applyAlignment="1">
      <alignment horizontal="center" vertical="center"/>
    </xf>
    <xf numFmtId="40" fontId="70" fillId="0" borderId="15" xfId="60" applyFont="1" applyFill="1" applyBorder="1" applyAlignment="1">
      <alignment horizontal="center" vertical="center"/>
    </xf>
    <xf numFmtId="0" fontId="70" fillId="0" borderId="37" xfId="0" applyFont="1" applyFill="1" applyBorder="1" applyAlignment="1">
      <alignment horizontal="left"/>
    </xf>
    <xf numFmtId="0" fontId="70" fillId="0" borderId="36" xfId="0" applyFont="1" applyFill="1" applyBorder="1" applyAlignment="1">
      <alignment horizontal="left"/>
    </xf>
    <xf numFmtId="0" fontId="71" fillId="0" borderId="35" xfId="0" applyFont="1" applyFill="1" applyBorder="1" applyAlignment="1">
      <alignment horizontal="left"/>
    </xf>
    <xf numFmtId="0" fontId="71" fillId="0" borderId="38" xfId="0" applyFont="1" applyFill="1" applyBorder="1" applyAlignment="1">
      <alignment horizontal="left"/>
    </xf>
    <xf numFmtId="0" fontId="54" fillId="0" borderId="3" xfId="0" applyFont="1" applyBorder="1" applyAlignment="1">
      <alignment horizontal="center" vertical="center"/>
    </xf>
    <xf numFmtId="0" fontId="64" fillId="0" borderId="24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71" fillId="0" borderId="43" xfId="0" applyFont="1" applyFill="1" applyBorder="1" applyAlignment="1">
      <alignment horizontal="left"/>
    </xf>
    <xf numFmtId="0" fontId="71" fillId="0" borderId="44" xfId="0" applyFont="1" applyFill="1" applyBorder="1" applyAlignment="1">
      <alignment horizontal="left"/>
    </xf>
    <xf numFmtId="0" fontId="72" fillId="0" borderId="37" xfId="0" applyFont="1" applyFill="1" applyBorder="1" applyAlignment="1">
      <alignment horizontal="center"/>
    </xf>
    <xf numFmtId="0" fontId="72" fillId="0" borderId="36" xfId="0" applyFont="1" applyFill="1" applyBorder="1" applyAlignment="1">
      <alignment horizontal="center"/>
    </xf>
    <xf numFmtId="3" fontId="62" fillId="0" borderId="35" xfId="0" applyNumberFormat="1" applyFont="1" applyFill="1" applyBorder="1" applyAlignment="1">
      <alignment vertical="center"/>
    </xf>
    <xf numFmtId="0" fontId="62" fillId="0" borderId="38" xfId="0" applyFont="1" applyBorder="1" applyAlignment="1"/>
    <xf numFmtId="3" fontId="72" fillId="0" borderId="35" xfId="0" applyNumberFormat="1" applyFont="1" applyFill="1" applyBorder="1" applyAlignment="1">
      <alignment horizontal="left" vertical="center"/>
    </xf>
    <xf numFmtId="3" fontId="72" fillId="0" borderId="38" xfId="0" applyNumberFormat="1" applyFont="1" applyFill="1" applyBorder="1" applyAlignment="1">
      <alignment horizontal="left" vertical="center"/>
    </xf>
    <xf numFmtId="0" fontId="70" fillId="0" borderId="35" xfId="0" applyFont="1" applyFill="1" applyBorder="1" applyAlignment="1">
      <alignment horizontal="left" vertical="center"/>
    </xf>
    <xf numFmtId="0" fontId="70" fillId="0" borderId="38" xfId="0" applyFont="1" applyFill="1" applyBorder="1" applyAlignment="1">
      <alignment horizontal="left" vertical="center"/>
    </xf>
    <xf numFmtId="38" fontId="48" fillId="7" borderId="35" xfId="60" applyNumberFormat="1" applyFont="1" applyFill="1" applyBorder="1" applyAlignment="1" applyProtection="1">
      <alignment horizontal="left" vertical="center"/>
    </xf>
    <xf numFmtId="38" fontId="48" fillId="7" borderId="38" xfId="60" applyNumberFormat="1" applyFont="1" applyFill="1" applyBorder="1" applyAlignment="1" applyProtection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62" fillId="0" borderId="35" xfId="0" applyFont="1" applyFill="1" applyBorder="1" applyAlignment="1">
      <alignment horizontal="left"/>
    </xf>
    <xf numFmtId="0" fontId="62" fillId="0" borderId="38" xfId="0" applyFont="1" applyFill="1" applyBorder="1" applyAlignment="1">
      <alignment horizontal="left"/>
    </xf>
    <xf numFmtId="3" fontId="71" fillId="0" borderId="31" xfId="0" applyNumberFormat="1" applyFont="1" applyFill="1" applyBorder="1" applyAlignment="1">
      <alignment horizontal="left" vertical="center"/>
    </xf>
    <xf numFmtId="3" fontId="71" fillId="0" borderId="28" xfId="0" applyNumberFormat="1" applyFont="1" applyFill="1" applyBorder="1" applyAlignment="1">
      <alignment horizontal="left" vertical="center"/>
    </xf>
    <xf numFmtId="0" fontId="70" fillId="0" borderId="43" xfId="0" applyFont="1" applyFill="1" applyBorder="1" applyAlignment="1">
      <alignment horizontal="left"/>
    </xf>
    <xf numFmtId="0" fontId="70" fillId="0" borderId="44" xfId="0" applyFont="1" applyFill="1" applyBorder="1" applyAlignment="1">
      <alignment horizontal="left"/>
    </xf>
    <xf numFmtId="38" fontId="70" fillId="0" borderId="35" xfId="60" applyNumberFormat="1" applyFont="1" applyFill="1" applyBorder="1" applyAlignment="1" applyProtection="1">
      <alignment horizontal="center"/>
    </xf>
    <xf numFmtId="38" fontId="70" fillId="0" borderId="38" xfId="60" applyNumberFormat="1" applyFont="1" applyFill="1" applyBorder="1" applyAlignment="1" applyProtection="1">
      <alignment horizontal="center"/>
    </xf>
    <xf numFmtId="38" fontId="70" fillId="0" borderId="35" xfId="60" applyNumberFormat="1" applyFont="1" applyFill="1" applyBorder="1" applyAlignment="1" applyProtection="1">
      <alignment horizontal="left" vertical="center"/>
    </xf>
    <xf numFmtId="38" fontId="70" fillId="0" borderId="38" xfId="60" applyNumberFormat="1" applyFont="1" applyFill="1" applyBorder="1" applyAlignment="1" applyProtection="1">
      <alignment horizontal="left" vertical="center"/>
    </xf>
    <xf numFmtId="0" fontId="48" fillId="0" borderId="35" xfId="77" applyFont="1" applyBorder="1" applyAlignment="1">
      <alignment horizontal="center" vertical="center"/>
    </xf>
    <xf numFmtId="0" fontId="48" fillId="0" borderId="38" xfId="77" applyFont="1" applyBorder="1" applyAlignment="1">
      <alignment horizontal="center" vertical="center"/>
    </xf>
    <xf numFmtId="38" fontId="73" fillId="7" borderId="43" xfId="60" applyNumberFormat="1" applyFont="1" applyFill="1" applyBorder="1" applyAlignment="1" applyProtection="1">
      <alignment horizontal="left"/>
    </xf>
    <xf numFmtId="38" fontId="73" fillId="7" borderId="44" xfId="60" applyNumberFormat="1" applyFont="1" applyFill="1" applyBorder="1" applyAlignment="1" applyProtection="1">
      <alignment horizontal="left"/>
    </xf>
    <xf numFmtId="2" fontId="48" fillId="0" borderId="35" xfId="0" applyNumberFormat="1" applyFont="1" applyBorder="1" applyAlignment="1">
      <alignment horizontal="center" vertical="center"/>
    </xf>
    <xf numFmtId="2" fontId="48" fillId="0" borderId="38" xfId="0" applyNumberFormat="1" applyFont="1" applyBorder="1" applyAlignment="1">
      <alignment horizontal="center" vertical="center"/>
    </xf>
    <xf numFmtId="0" fontId="49" fillId="0" borderId="35" xfId="73" applyFont="1" applyBorder="1" applyAlignment="1">
      <alignment horizontal="center" vertical="center"/>
    </xf>
    <xf numFmtId="0" fontId="49" fillId="0" borderId="38" xfId="73" applyFont="1" applyBorder="1" applyAlignment="1">
      <alignment horizontal="center" vertical="center"/>
    </xf>
    <xf numFmtId="38" fontId="54" fillId="7" borderId="35" xfId="60" applyNumberFormat="1" applyFont="1" applyFill="1" applyBorder="1" applyAlignment="1" applyProtection="1">
      <alignment horizontal="center"/>
    </xf>
    <xf numFmtId="38" fontId="54" fillId="7" borderId="38" xfId="60" applyNumberFormat="1" applyFont="1" applyFill="1" applyBorder="1" applyAlignment="1" applyProtection="1">
      <alignment horizontal="center"/>
    </xf>
    <xf numFmtId="0" fontId="61" fillId="0" borderId="35" xfId="0" applyFont="1" applyBorder="1" applyAlignment="1">
      <alignment horizontal="left"/>
    </xf>
    <xf numFmtId="0" fontId="61" fillId="0" borderId="38" xfId="0" applyFont="1" applyBorder="1" applyAlignment="1">
      <alignment horizontal="left"/>
    </xf>
    <xf numFmtId="0" fontId="48" fillId="0" borderId="20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0" fontId="48" fillId="0" borderId="51" xfId="60" quotePrefix="1" applyFont="1" applyFill="1" applyBorder="1" applyAlignment="1" applyProtection="1">
      <alignment horizontal="center" vertical="center"/>
      <protection locked="0"/>
    </xf>
    <xf numFmtId="40" fontId="48" fillId="0" borderId="52" xfId="60" quotePrefix="1" applyFont="1" applyFill="1" applyBorder="1" applyAlignment="1" applyProtection="1">
      <alignment horizontal="center" vertical="center"/>
      <protection locked="0"/>
    </xf>
    <xf numFmtId="40" fontId="48" fillId="0" borderId="51" xfId="60" applyFont="1" applyFill="1" applyBorder="1" applyAlignment="1" applyProtection="1">
      <alignment horizontal="center" vertical="center"/>
      <protection locked="0"/>
    </xf>
    <xf numFmtId="40" fontId="48" fillId="0" borderId="52" xfId="60" applyFont="1" applyFill="1" applyBorder="1" applyAlignment="1" applyProtection="1">
      <alignment horizontal="center" vertical="center"/>
      <protection locked="0"/>
    </xf>
    <xf numFmtId="40" fontId="48" fillId="0" borderId="12" xfId="60" applyFont="1" applyFill="1" applyBorder="1" applyAlignment="1">
      <alignment horizontal="center" vertical="center"/>
    </xf>
    <xf numFmtId="40" fontId="48" fillId="0" borderId="15" xfId="6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left" vertical="center"/>
    </xf>
    <xf numFmtId="0" fontId="51" fillId="0" borderId="38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73" fillId="0" borderId="41" xfId="0" applyFont="1" applyFill="1" applyBorder="1" applyAlignment="1">
      <alignment horizontal="left"/>
    </xf>
    <xf numFmtId="0" fontId="73" fillId="0" borderId="39" xfId="0" applyFont="1" applyFill="1" applyBorder="1" applyAlignment="1">
      <alignment horizontal="left"/>
    </xf>
    <xf numFmtId="0" fontId="84" fillId="0" borderId="35" xfId="0" applyFont="1" applyFill="1" applyBorder="1" applyAlignment="1">
      <alignment horizontal="left"/>
    </xf>
    <xf numFmtId="0" fontId="84" fillId="0" borderId="38" xfId="0" applyFont="1" applyFill="1" applyBorder="1" applyAlignment="1">
      <alignment horizontal="left"/>
    </xf>
    <xf numFmtId="38" fontId="85" fillId="7" borderId="35" xfId="61" applyNumberFormat="1" applyFont="1" applyFill="1" applyBorder="1" applyAlignment="1" applyProtection="1">
      <alignment horizontal="left"/>
    </xf>
    <xf numFmtId="38" fontId="85" fillId="7" borderId="38" xfId="61" applyNumberFormat="1" applyFont="1" applyFill="1" applyBorder="1" applyAlignment="1" applyProtection="1">
      <alignment horizontal="left"/>
    </xf>
    <xf numFmtId="38" fontId="51" fillId="7" borderId="35" xfId="61" applyNumberFormat="1" applyFont="1" applyFill="1" applyBorder="1" applyAlignment="1" applyProtection="1">
      <alignment horizontal="left"/>
    </xf>
    <xf numFmtId="38" fontId="51" fillId="7" borderId="38" xfId="61" applyNumberFormat="1" applyFont="1" applyFill="1" applyBorder="1" applyAlignment="1" applyProtection="1">
      <alignment horizontal="left"/>
    </xf>
    <xf numFmtId="40" fontId="39" fillId="7" borderId="53" xfId="60" applyFont="1" applyFill="1" applyBorder="1" applyAlignment="1">
      <alignment horizontal="center"/>
    </xf>
    <xf numFmtId="40" fontId="39" fillId="7" borderId="1" xfId="60" applyFont="1" applyFill="1" applyBorder="1" applyAlignment="1">
      <alignment horizontal="center"/>
    </xf>
    <xf numFmtId="0" fontId="28" fillId="7" borderId="53" xfId="69" applyFont="1" applyFill="1" applyBorder="1" applyAlignment="1">
      <alignment horizontal="center"/>
    </xf>
    <xf numFmtId="0" fontId="28" fillId="7" borderId="54" xfId="69" applyFont="1" applyFill="1" applyBorder="1" applyAlignment="1">
      <alignment horizontal="center"/>
    </xf>
    <xf numFmtId="40" fontId="38" fillId="0" borderId="7" xfId="60" applyFont="1" applyBorder="1" applyAlignment="1">
      <alignment horizontal="left"/>
    </xf>
    <xf numFmtId="40" fontId="38" fillId="0" borderId="0" xfId="60" applyFont="1" applyBorder="1" applyAlignment="1">
      <alignment horizontal="left"/>
    </xf>
    <xf numFmtId="40" fontId="4" fillId="0" borderId="0" xfId="60" applyFont="1" applyBorder="1" applyAlignment="1">
      <alignment vertical="center"/>
    </xf>
    <xf numFmtId="40" fontId="11" fillId="0" borderId="7" xfId="60" applyFont="1" applyBorder="1" applyAlignment="1">
      <alignment horizontal="center"/>
    </xf>
    <xf numFmtId="40" fontId="11" fillId="0" borderId="0" xfId="60" applyFont="1" applyBorder="1" applyAlignment="1">
      <alignment horizontal="center"/>
    </xf>
    <xf numFmtId="40" fontId="11" fillId="0" borderId="8" xfId="6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/>
    </xf>
  </cellXfs>
  <cellStyles count="80">
    <cellStyle name=",;F'KOIT[[WAAHK" xfId="1"/>
    <cellStyle name="?? [0]_PERSONAL" xfId="2"/>
    <cellStyle name="???? [0.00]_????" xfId="3"/>
    <cellStyle name="??????[0]_PERSONAL" xfId="4"/>
    <cellStyle name="??????PERSONAL" xfId="5"/>
    <cellStyle name="?????[0]_PERSONAL" xfId="6"/>
    <cellStyle name="?????PERSONAL" xfId="7"/>
    <cellStyle name="????_????" xfId="8"/>
    <cellStyle name="???[0]_PERSONAL" xfId="9"/>
    <cellStyle name="???_PERSONAL" xfId="10"/>
    <cellStyle name="??_??" xfId="11"/>
    <cellStyle name="?@??laroux" xfId="12"/>
    <cellStyle name="=C:\WINDOWS\SYSTEM32\COMMAND.COM" xfId="13"/>
    <cellStyle name="0,0_x000d__x000a_NA_x000d__x000a_" xfId="73"/>
    <cellStyle name="0,0_x000d__x000a_NA_x000d__x000a_ 2" xfId="77"/>
    <cellStyle name="0,0_x000d__x000a_NA_x000d__x000a__BOQ-New Revised" xfId="78"/>
    <cellStyle name="Calc Currency (0)" xfId="14"/>
    <cellStyle name="Calc Currency (2)" xfId="15"/>
    <cellStyle name="Calc Percent (0)" xfId="16"/>
    <cellStyle name="Calc Percent (1)" xfId="17"/>
    <cellStyle name="Calc Percent (2)" xfId="18"/>
    <cellStyle name="Calc Units (0)" xfId="19"/>
    <cellStyle name="Calc Units (1)" xfId="20"/>
    <cellStyle name="Calc Units (2)" xfId="21"/>
    <cellStyle name="Comma" xfId="60" builtinId="3"/>
    <cellStyle name="Comma [00]" xfId="22"/>
    <cellStyle name="Comma 3" xfId="76"/>
    <cellStyle name="Comma_50-8355เฉพาะปัว" xfId="23"/>
    <cellStyle name="Comma_แบบตารางใหม่" xfId="24"/>
    <cellStyle name="Currency [00]" xfId="25"/>
    <cellStyle name="Date Short" xfId="26"/>
    <cellStyle name="Enter Currency (0)" xfId="27"/>
    <cellStyle name="Enter Currency (2)" xfId="28"/>
    <cellStyle name="Enter Units (0)" xfId="29"/>
    <cellStyle name="Enter Units (1)" xfId="30"/>
    <cellStyle name="Enter Units (2)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" xfId="0" builtinId="0"/>
    <cellStyle name="Normal - Style1" xfId="41"/>
    <cellStyle name="Normal 2" xfId="74"/>
    <cellStyle name="Normal_50-10127อุดรธานี" xfId="42"/>
    <cellStyle name="Normal_แบบตารางใหม่" xfId="43"/>
    <cellStyle name="Normal_ใบสรุปราคา (2)" xfId="44"/>
    <cellStyle name="ParaBirimi [0]_RESULTS" xfId="45"/>
    <cellStyle name="ParaBirimi_RESULTS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 2" xfId="61"/>
    <cellStyle name="เครื่องหมายจุลภาค 3" xfId="70"/>
    <cellStyle name="เครื่องหมายจุลภาค_4580&amp;87-7-46" xfId="62"/>
    <cellStyle name="เชื่อมโยงหลายมิติ_10091" xfId="63"/>
    <cellStyle name="ตามการเชื่อมโยงหลายมิติ_10091" xfId="64"/>
    <cellStyle name="ปกติ 2" xfId="65"/>
    <cellStyle name="ปกติ 2 2" xfId="75"/>
    <cellStyle name="ปกติ 2 5" xfId="79"/>
    <cellStyle name="ปกติ 3" xfId="71"/>
    <cellStyle name="ปกติ_4580&amp;87-7-46" xfId="66"/>
    <cellStyle name="ปกติ_50-8732  ฟอร์มตารางใหม่" xfId="67"/>
    <cellStyle name="ปกติ_คำนวณค่าเฉลี่ย Factor-F_6% 2" xfId="69"/>
    <cellStyle name="ปกติ_อาคาร สนง.ระบบบริการการแพทย์ฉุกเฉิน 10252" xfId="68"/>
    <cellStyle name="เปอร์เซ็นต์ 2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15</xdr:row>
      <xdr:rowOff>0</xdr:rowOff>
    </xdr:from>
    <xdr:to>
      <xdr:col>1</xdr:col>
      <xdr:colOff>57150</xdr:colOff>
      <xdr:row>15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="" xmlns:a16="http://schemas.microsoft.com/office/drawing/2014/main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21</xdr:row>
      <xdr:rowOff>114300</xdr:rowOff>
    </xdr:from>
    <xdr:to>
      <xdr:col>0</xdr:col>
      <xdr:colOff>285750</xdr:colOff>
      <xdr:row>21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="" xmlns:a16="http://schemas.microsoft.com/office/drawing/2014/main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="" xmlns:a16="http://schemas.microsoft.com/office/drawing/2014/main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="" xmlns:a16="http://schemas.microsoft.com/office/drawing/2014/main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FR"/>
      <sheetName val="Cost2"/>
      <sheetName val="Sheet1"/>
      <sheetName val="#REF"/>
      <sheetName val="封面 "/>
      <sheetName val="粉刷"/>
      <sheetName val="裝修"/>
      <sheetName val="風管工程"/>
      <sheetName val="合約價"/>
      <sheetName val="วัดใต้"/>
      <sheetName val="산근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  <sheetName val="รวมราคาทั้งสิ้น"/>
      <sheetName val="????"/>
      <sheetName val="SUMMERY (BOQ)"/>
      <sheetName val="FIRST FLOOR"/>
      <sheetName val="SECOND FLOOR"/>
      <sheetName val="3RD FLOOR"/>
      <sheetName val="4 TH FLOOR"/>
      <sheetName val="1ST-4TH DOOR WORK"/>
      <sheetName val="1ST-4TH MAIL&amp;FEMALE TOILET"/>
      <sheetName val="5THFLOOR LIFT LOBBY&amp;CORRIDOR"/>
      <sheetName val="Back Up"/>
      <sheetName val="Matt_Guest"/>
      <sheetName val="SUM-AIR-Submit"/>
      <sheetName val="Concrete Beam"/>
      <sheetName val="?????@_x001c__x0014_?????_x0002__x0011__x0014_?????ñCe?_x0001_???0?"/>
      <sheetName val="FAB별"/>
      <sheetName val="AR(AUF)"/>
      <sheetName val="D&amp;W(AUF)"/>
      <sheetName val="EE"/>
      <sheetName val="RO(AUF)"/>
      <sheetName val="SAN(AUF)"/>
      <sheetName val="SUM_ALL"/>
      <sheetName val="Road&amp;Fence(AUF)"/>
      <sheetName val="ถนน+รั้ว"/>
      <sheetName val="JUNE"/>
      <sheetName val="ADM_A"/>
      <sheetName val="JUNE1"/>
      <sheetName val="Admin"/>
      <sheetName val="CDC"/>
      <sheetName val="Estate"/>
      <sheetName val="Fire"/>
      <sheetName val="Guest"/>
      <sheetName val="Medical"/>
      <sheetName val="PR"/>
      <sheetName val="PRE"/>
      <sheetName val="Secutiry"/>
      <sheetName val="Waste"/>
      <sheetName val="boq"/>
      <sheetName val="Boq(1)"/>
      <sheetName val="____"/>
      <sheetName val="_____@_x001c__x0014_______x0002__x0011__x0014______ñCe__x0001____0_"/>
      <sheetName val="PL"/>
      <sheetName val="封面_"/>
      <sheetName val="@ñCe?0"/>
      <sheetName val="SCIB_Proforma"/>
      <sheetName val="SCIB_Data"/>
      <sheetName val="ส่งมอบงาน "/>
      <sheetName val="ปก"/>
      <sheetName val="ใบแจ้งหนี้"/>
      <sheetName val="Grand Summary (2)"/>
      <sheetName val="Grand Summary "/>
      <sheetName val=" BOQ WELCOME "/>
      <sheetName val="Grand_Sum"/>
      <sheetName val="Sum_TC"/>
      <sheetName val="002"/>
      <sheetName val="003"/>
      <sheetName val="004"/>
      <sheetName val="Grand_Sum VO"/>
      <sheetName val="Sum_VIP VO"/>
      <sheetName val="SAN REDUCED 1"/>
      <sheetName val="封面_1"/>
      <sheetName val="封面_2"/>
      <sheetName val="封面_3"/>
      <sheetName val="@ñCe_0"/>
      <sheetName val="S3 Architectural"/>
      <sheetName val="Struc"/>
      <sheetName val="Ratio"/>
      <sheetName val="Ratio Quantities"/>
      <sheetName val="Foundation_VE"/>
      <sheetName val="Column_VE (Coppper)"/>
      <sheetName val="CORE WALL (GL 38-39 I-R)VE"/>
      <sheetName val="CORE WALL (GL 14-19 I-R)VE"/>
      <sheetName val="CORE WALL (GL 27-28 C-F)VE"/>
      <sheetName val="CORE WALL (GL 53-54 J)VE"/>
      <sheetName val="CORE WALL (GL 56-57 J-P)VE"/>
      <sheetName val="CORE WALL (GL 33 C-L)VE"/>
      <sheetName val="Staircase"/>
      <sheetName val="RC Wall"/>
      <sheetName val="Struc. Steel"/>
      <sheetName val="Std.RC Wall"/>
      <sheetName val="Std. Column "/>
      <sheetName val="Foundation"/>
      <sheetName val="Column_VE"/>
      <sheetName val="GFAไม้แบบท้องพื้น"/>
      <sheetName val="Struc Check Table อาคาร 1"/>
      <sheetName val="STR"/>
      <sheetName val="Sheet2"/>
      <sheetName val="SUMMERY_(BOQ)"/>
      <sheetName val="FIRST_FLOOR"/>
      <sheetName val="SECOND_FLOOR"/>
      <sheetName val="3RD_FLOOR"/>
      <sheetName val="4_TH_FLOOR"/>
      <sheetName val="1ST-4TH_DOOR_WORK"/>
      <sheetName val="1ST-4TH_MAIL&amp;FEMALE_TOILET"/>
      <sheetName val="5THFLOOR_LIFT_LOBBY&amp;CORRIDOR"/>
      <sheetName val="Back_Up"/>
      <sheetName val="?????@??????????ñCe????0?"/>
      <sheetName val="Concrete_Beam"/>
      <sheetName val="SUMMERY_(BOQ)1"/>
      <sheetName val="FIRST_FLOOR1"/>
      <sheetName val="SECOND_FLOOR1"/>
      <sheetName val="3RD_FLOOR1"/>
      <sheetName val="4_TH_FLOOR1"/>
      <sheetName val="1ST-4TH_DOOR_WORK1"/>
      <sheetName val="1ST-4TH_MAIL&amp;FEMALE_TOILET1"/>
      <sheetName val="5THFLOOR_LIFT_LOBBY&amp;CORRIDOR1"/>
      <sheetName val="Back_Up1"/>
      <sheetName val="Concrete_Beam1"/>
      <sheetName val="Invoice"/>
      <sheetName val="_x005f_x0000__x005f_x0000__x005f_x0000__x005f_x0000__x0"/>
      <sheetName val="_____@_x005f_x001c__x005f_x0014_______x000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="60" zoomScaleNormal="100" workbookViewId="0">
      <selection activeCell="T9" sqref="T9"/>
    </sheetView>
  </sheetViews>
  <sheetFormatPr defaultRowHeight="17.25"/>
  <sheetData>
    <row r="1" spans="1:10" ht="39">
      <c r="A1" s="838"/>
      <c r="B1" s="838"/>
      <c r="C1" s="838"/>
      <c r="D1" s="838"/>
      <c r="E1" s="838"/>
      <c r="F1" s="838"/>
      <c r="G1" s="838"/>
      <c r="H1" s="838"/>
      <c r="I1" s="838"/>
      <c r="J1" s="838"/>
    </row>
    <row r="2" spans="1:10" ht="41.25">
      <c r="A2" s="839" t="s">
        <v>119</v>
      </c>
      <c r="B2" s="839"/>
      <c r="C2" s="839"/>
      <c r="D2" s="839"/>
      <c r="E2" s="839"/>
      <c r="F2" s="839"/>
      <c r="G2" s="839"/>
      <c r="H2" s="839"/>
      <c r="I2" s="839"/>
      <c r="J2" s="839"/>
    </row>
    <row r="3" spans="1:10" ht="90.75" customHeight="1">
      <c r="A3" s="840" t="s">
        <v>131</v>
      </c>
      <c r="B3" s="840"/>
      <c r="C3" s="840"/>
      <c r="D3" s="840"/>
      <c r="E3" s="840"/>
      <c r="F3" s="840"/>
      <c r="G3" s="840"/>
      <c r="H3" s="840"/>
      <c r="I3" s="840"/>
      <c r="J3" s="840"/>
    </row>
    <row r="4" spans="1:10" ht="36">
      <c r="A4" s="841"/>
      <c r="B4" s="841"/>
      <c r="C4" s="841"/>
      <c r="D4" s="841"/>
      <c r="E4" s="841"/>
      <c r="F4" s="841"/>
      <c r="G4" s="841"/>
      <c r="H4" s="841"/>
      <c r="I4" s="841"/>
      <c r="J4" s="841"/>
    </row>
    <row r="5" spans="1:10" ht="41.25">
      <c r="A5" s="179"/>
      <c r="B5" s="63"/>
      <c r="C5" s="63"/>
      <c r="D5" s="63"/>
      <c r="E5" s="63"/>
      <c r="F5" s="63"/>
      <c r="G5" s="63"/>
      <c r="H5" s="63"/>
      <c r="I5" s="63"/>
      <c r="J5" s="63"/>
    </row>
    <row r="6" spans="1:10" ht="41.25">
      <c r="A6" s="179"/>
      <c r="B6" s="63"/>
      <c r="C6" s="63"/>
      <c r="D6" s="63"/>
      <c r="E6" s="63"/>
      <c r="F6" s="63"/>
      <c r="G6" s="63"/>
      <c r="H6" s="63"/>
      <c r="I6" s="63"/>
      <c r="J6" s="63"/>
    </row>
    <row r="7" spans="1:10" ht="41.25">
      <c r="A7" s="179"/>
      <c r="B7" s="63"/>
      <c r="C7" s="63"/>
      <c r="D7" s="63"/>
      <c r="E7" s="63"/>
      <c r="F7" s="63"/>
      <c r="G7" s="63"/>
      <c r="H7" s="63"/>
      <c r="I7" s="63"/>
      <c r="J7" s="63"/>
    </row>
    <row r="8" spans="1:10" ht="41.25">
      <c r="A8" s="179"/>
      <c r="B8" s="63"/>
      <c r="C8" s="63"/>
      <c r="D8" s="63"/>
      <c r="E8" s="63"/>
      <c r="F8" s="63"/>
      <c r="G8" s="63"/>
      <c r="H8" s="63"/>
      <c r="I8" s="63"/>
      <c r="J8" s="63"/>
    </row>
    <row r="9" spans="1:10" ht="41.25">
      <c r="A9" s="179"/>
      <c r="B9" s="63"/>
      <c r="C9" s="63"/>
      <c r="D9" s="63"/>
      <c r="E9" s="63"/>
      <c r="F9" s="63"/>
      <c r="G9" s="63"/>
      <c r="H9" s="63"/>
      <c r="I9" s="63"/>
      <c r="J9" s="63"/>
    </row>
    <row r="10" spans="1:10" ht="41.25">
      <c r="A10" s="179"/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36">
      <c r="A11" s="841"/>
      <c r="B11" s="841"/>
      <c r="C11" s="841"/>
      <c r="D11" s="841"/>
      <c r="E11" s="841"/>
      <c r="F11" s="841"/>
      <c r="G11" s="841"/>
      <c r="H11" s="841"/>
      <c r="I11" s="841"/>
      <c r="J11" s="841"/>
    </row>
    <row r="12" spans="1:10" ht="39">
      <c r="A12" s="838"/>
      <c r="B12" s="838"/>
      <c r="C12" s="838"/>
      <c r="D12" s="838"/>
      <c r="E12" s="838"/>
      <c r="F12" s="838"/>
      <c r="G12" s="838"/>
      <c r="H12" s="838"/>
      <c r="I12" s="838"/>
      <c r="J12" s="838"/>
    </row>
    <row r="13" spans="1:10" ht="39">
      <c r="A13" s="838" t="s">
        <v>120</v>
      </c>
      <c r="B13" s="838"/>
      <c r="C13" s="838"/>
      <c r="D13" s="838"/>
      <c r="E13" s="838"/>
      <c r="F13" s="838"/>
      <c r="G13" s="838"/>
      <c r="H13" s="838"/>
      <c r="I13" s="838"/>
      <c r="J13" s="838"/>
    </row>
  </sheetData>
  <mergeCells count="7">
    <mergeCell ref="A13:J13"/>
    <mergeCell ref="A1:J1"/>
    <mergeCell ref="A2:J2"/>
    <mergeCell ref="A3:J3"/>
    <mergeCell ref="A11:J11"/>
    <mergeCell ref="A12:J12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9"/>
  <sheetViews>
    <sheetView showGridLines="0" tabSelected="1" view="pageBreakPreview" zoomScaleSheetLayoutView="100" workbookViewId="0">
      <selection activeCell="L10" sqref="L10"/>
    </sheetView>
  </sheetViews>
  <sheetFormatPr defaultColWidth="9.1640625" defaultRowHeight="18.75"/>
  <cols>
    <col min="1" max="1" width="8" style="70" customWidth="1"/>
    <col min="2" max="2" width="16.6640625" style="70" customWidth="1"/>
    <col min="3" max="3" width="22.6640625" style="70" customWidth="1"/>
    <col min="4" max="4" width="15.83203125" style="70" customWidth="1"/>
    <col min="5" max="5" width="14.5" style="70" customWidth="1"/>
    <col min="6" max="6" width="16.6640625" style="70" customWidth="1"/>
    <col min="7" max="7" width="13.6640625" style="70" customWidth="1"/>
    <col min="8" max="8" width="7.83203125" style="70" customWidth="1"/>
    <col min="9" max="9" width="16" style="70" customWidth="1"/>
    <col min="10" max="10" width="15.33203125" style="70" customWidth="1"/>
    <col min="11" max="11" width="20.5" style="70" customWidth="1"/>
    <col min="12" max="12" width="16.33203125" style="70" bestFit="1" customWidth="1"/>
    <col min="13" max="16384" width="9.1640625" style="70"/>
  </cols>
  <sheetData>
    <row r="1" spans="1:14" ht="36" customHeight="1">
      <c r="A1" s="590" t="s">
        <v>1</v>
      </c>
      <c r="B1" s="590"/>
      <c r="C1" s="590"/>
      <c r="D1" s="590"/>
      <c r="E1" s="590"/>
      <c r="F1" s="590"/>
      <c r="G1" s="590"/>
      <c r="H1" s="590"/>
      <c r="I1" s="590"/>
      <c r="K1" s="71" t="s">
        <v>10</v>
      </c>
    </row>
    <row r="2" spans="1:14" ht="23.25" customHeight="1">
      <c r="A2" s="601" t="str">
        <f>ปร5!A3</f>
        <v>ชื่อโครงการ/งานปรับปรุงอาคารคณะวิทยาศาสตร์ (อาคาร 23)</v>
      </c>
      <c r="B2" s="602"/>
      <c r="C2" s="602"/>
      <c r="D2" s="602"/>
      <c r="E2" s="602"/>
      <c r="F2" s="602"/>
      <c r="G2" s="602"/>
      <c r="H2" s="602"/>
      <c r="I2" s="603"/>
    </row>
    <row r="3" spans="1:14" ht="21.75">
      <c r="A3" s="604" t="str">
        <f>ปร5!A4</f>
        <v>สถานที่ก่อสร้าง   ภายในบริเวณมหาวิทยาลัยราชภัฏลำปาง         แบบเลขที่</v>
      </c>
      <c r="B3" s="605"/>
      <c r="C3" s="605"/>
      <c r="D3" s="605"/>
      <c r="E3" s="605"/>
      <c r="F3" s="605"/>
      <c r="G3" s="605"/>
      <c r="H3" s="605"/>
      <c r="I3" s="606"/>
    </row>
    <row r="4" spans="1:14" ht="21.75">
      <c r="A4" s="604" t="str">
        <f>ปร5!A5</f>
        <v>หน่วยงานเจ้าของโครงการ/งานก่อสร้าง   มหาวิทยาลัยราชภัฏลำปาง</v>
      </c>
      <c r="B4" s="605"/>
      <c r="C4" s="605"/>
      <c r="D4" s="605"/>
      <c r="E4" s="605"/>
      <c r="F4" s="605"/>
      <c r="G4" s="605"/>
      <c r="H4" s="605"/>
      <c r="I4" s="606"/>
    </row>
    <row r="5" spans="1:14" ht="21.75">
      <c r="A5" s="604" t="s">
        <v>118</v>
      </c>
      <c r="B5" s="605"/>
      <c r="C5" s="605"/>
      <c r="D5" s="605"/>
      <c r="E5" s="605"/>
      <c r="F5" s="605"/>
      <c r="G5" s="605"/>
      <c r="H5" s="605"/>
      <c r="I5" s="606"/>
    </row>
    <row r="6" spans="1:14" ht="21.75">
      <c r="A6" s="607" t="str">
        <f>ปร5!A6</f>
        <v xml:space="preserve">คำนวณราคากลางโดย </v>
      </c>
      <c r="B6" s="608"/>
      <c r="C6" s="608"/>
      <c r="D6" s="608"/>
      <c r="E6" s="608"/>
      <c r="F6" s="608"/>
      <c r="G6" s="608"/>
      <c r="H6" s="608"/>
      <c r="I6" s="609"/>
    </row>
    <row r="7" spans="1:14" ht="21.75">
      <c r="A7" s="610" t="s">
        <v>55</v>
      </c>
      <c r="B7" s="611"/>
      <c r="C7" s="611"/>
      <c r="D7" s="611"/>
      <c r="E7" s="611"/>
      <c r="F7" s="611"/>
      <c r="G7" s="611"/>
      <c r="H7" s="611"/>
      <c r="I7" s="612"/>
    </row>
    <row r="8" spans="1:14" ht="21.75">
      <c r="A8" s="180"/>
      <c r="B8" s="72"/>
      <c r="C8" s="73"/>
      <c r="D8" s="74"/>
      <c r="E8" s="75"/>
      <c r="F8" s="75"/>
      <c r="G8" s="76"/>
      <c r="H8" s="77"/>
      <c r="I8" s="78"/>
    </row>
    <row r="9" spans="1:14" ht="21.75">
      <c r="A9" s="180"/>
      <c r="B9" s="72"/>
      <c r="C9" s="73"/>
      <c r="D9" s="74"/>
      <c r="E9" s="75"/>
      <c r="F9" s="75"/>
      <c r="G9" s="132"/>
      <c r="H9" s="77"/>
      <c r="I9" s="78"/>
    </row>
    <row r="10" spans="1:14" ht="21.75">
      <c r="A10" s="79"/>
      <c r="B10" s="80"/>
      <c r="C10" s="81"/>
      <c r="D10" s="82"/>
      <c r="E10" s="83"/>
      <c r="F10" s="83"/>
      <c r="G10" s="83"/>
      <c r="H10" s="82"/>
      <c r="I10" s="84"/>
      <c r="J10" s="85"/>
      <c r="K10" s="85"/>
      <c r="L10" s="85"/>
      <c r="M10" s="85"/>
      <c r="N10" s="85"/>
    </row>
    <row r="11" spans="1:14" ht="26.25" customHeight="1">
      <c r="A11" s="613" t="s">
        <v>128</v>
      </c>
      <c r="B11" s="614"/>
      <c r="C11" s="614"/>
      <c r="D11" s="614"/>
      <c r="E11" s="614"/>
      <c r="F11" s="614"/>
      <c r="G11" s="614"/>
      <c r="H11" s="614"/>
      <c r="I11" s="615"/>
      <c r="J11" s="85"/>
      <c r="K11" s="85"/>
      <c r="L11" s="85"/>
      <c r="M11" s="85"/>
      <c r="N11" s="85"/>
    </row>
    <row r="12" spans="1:14" s="86" customFormat="1" ht="24" customHeight="1">
      <c r="A12" s="591" t="s">
        <v>3</v>
      </c>
      <c r="B12" s="593" t="s">
        <v>15</v>
      </c>
      <c r="C12" s="594"/>
      <c r="D12" s="595"/>
      <c r="E12" s="599" t="s">
        <v>9</v>
      </c>
      <c r="F12" s="600"/>
      <c r="G12" s="593" t="s">
        <v>14</v>
      </c>
      <c r="H12" s="594"/>
      <c r="I12" s="595"/>
      <c r="J12" s="85"/>
      <c r="K12" s="85"/>
      <c r="L12" s="85"/>
      <c r="M12" s="85"/>
      <c r="N12" s="85"/>
    </row>
    <row r="13" spans="1:14" s="86" customFormat="1" ht="24" customHeight="1">
      <c r="A13" s="592"/>
      <c r="B13" s="596"/>
      <c r="C13" s="597"/>
      <c r="D13" s="598"/>
      <c r="E13" s="87"/>
      <c r="F13" s="87"/>
      <c r="G13" s="596"/>
      <c r="H13" s="597"/>
      <c r="I13" s="598"/>
      <c r="J13" s="85"/>
      <c r="K13" s="85"/>
      <c r="L13" s="85"/>
      <c r="M13" s="85"/>
      <c r="N13" s="85"/>
    </row>
    <row r="14" spans="1:14" s="86" customFormat="1" ht="24" customHeight="1">
      <c r="A14" s="88">
        <v>1</v>
      </c>
      <c r="B14" s="89" t="s">
        <v>4</v>
      </c>
      <c r="C14" s="90"/>
      <c r="D14" s="91"/>
      <c r="E14" s="92"/>
      <c r="F14" s="93">
        <f>'สวนที่1-ก่อสร้าง(ปร4)'!K42</f>
        <v>0</v>
      </c>
      <c r="G14" s="616"/>
      <c r="H14" s="617"/>
      <c r="I14" s="618"/>
      <c r="J14" s="85"/>
      <c r="K14" s="85"/>
      <c r="L14" s="85"/>
      <c r="M14" s="85"/>
      <c r="N14" s="85"/>
    </row>
    <row r="15" spans="1:14" s="86" customFormat="1" ht="24" customHeight="1">
      <c r="A15" s="94"/>
      <c r="B15" s="95" t="s">
        <v>5</v>
      </c>
      <c r="C15" s="96"/>
      <c r="D15" s="97">
        <f>ปร5!H10</f>
        <v>1.3098000000000001</v>
      </c>
      <c r="E15" s="98"/>
      <c r="F15" s="99">
        <f>F14*D15</f>
        <v>0</v>
      </c>
      <c r="G15" s="616"/>
      <c r="H15" s="617"/>
      <c r="I15" s="618"/>
      <c r="J15" s="85"/>
      <c r="K15" s="85"/>
      <c r="L15" s="85"/>
      <c r="M15" s="85"/>
      <c r="N15" s="85"/>
    </row>
    <row r="16" spans="1:14" s="86" customFormat="1" ht="24" customHeight="1">
      <c r="A16" s="100">
        <v>2</v>
      </c>
      <c r="B16" s="101" t="s">
        <v>6</v>
      </c>
      <c r="C16" s="102"/>
      <c r="D16" s="103"/>
      <c r="E16" s="92"/>
      <c r="F16" s="93">
        <f>'สวนที่2-ครุภันจัดชื(ปร4) (2)'!K58</f>
        <v>0</v>
      </c>
      <c r="G16" s="174"/>
      <c r="H16" s="175"/>
      <c r="I16" s="176"/>
      <c r="J16" s="85"/>
      <c r="K16" s="85"/>
      <c r="L16" s="85"/>
      <c r="M16" s="85"/>
      <c r="N16" s="85"/>
    </row>
    <row r="17" spans="1:14" s="86" customFormat="1" ht="24" customHeight="1">
      <c r="A17" s="104"/>
      <c r="B17" s="95" t="s">
        <v>7</v>
      </c>
      <c r="C17" s="96"/>
      <c r="D17" s="105">
        <v>7.0000000000000007E-2</v>
      </c>
      <c r="E17" s="98"/>
      <c r="F17" s="99">
        <f>F16*1.07</f>
        <v>0</v>
      </c>
      <c r="G17" s="174"/>
      <c r="H17" s="150"/>
      <c r="I17" s="151"/>
      <c r="J17" s="365"/>
      <c r="K17" s="358"/>
      <c r="L17" s="85"/>
      <c r="M17" s="366"/>
      <c r="N17" s="85"/>
    </row>
    <row r="18" spans="1:14" s="86" customFormat="1" ht="24" customHeight="1">
      <c r="A18" s="100">
        <v>3</v>
      </c>
      <c r="B18" s="101" t="s">
        <v>8</v>
      </c>
      <c r="C18" s="102"/>
      <c r="D18" s="103"/>
      <c r="E18" s="106"/>
      <c r="F18" s="107"/>
      <c r="G18" s="174"/>
      <c r="H18" s="152"/>
      <c r="I18" s="153"/>
      <c r="J18" s="85"/>
      <c r="K18" s="85"/>
      <c r="L18" s="85"/>
      <c r="M18" s="85"/>
      <c r="N18" s="85"/>
    </row>
    <row r="19" spans="1:14" s="86" customFormat="1" ht="24" customHeight="1">
      <c r="A19" s="108"/>
      <c r="B19" s="96"/>
      <c r="C19" s="96"/>
      <c r="D19" s="109"/>
      <c r="E19" s="110"/>
      <c r="F19" s="111"/>
      <c r="G19" s="177"/>
      <c r="H19" s="154"/>
      <c r="I19" s="155"/>
      <c r="J19" s="358"/>
      <c r="K19" s="242"/>
      <c r="L19" s="85"/>
      <c r="M19" s="85"/>
      <c r="N19" s="85"/>
    </row>
    <row r="20" spans="1:14" s="85" customFormat="1" ht="24" customHeight="1">
      <c r="A20" s="112" t="s">
        <v>2</v>
      </c>
      <c r="B20" s="113"/>
      <c r="C20" s="114"/>
      <c r="D20" s="114"/>
      <c r="E20" s="115"/>
      <c r="F20" s="116">
        <f>F15+F17+F18</f>
        <v>0</v>
      </c>
      <c r="G20" s="156"/>
      <c r="H20" s="157"/>
      <c r="I20" s="158"/>
      <c r="J20" s="242"/>
      <c r="K20" s="242"/>
    </row>
    <row r="21" spans="1:14" s="85" customFormat="1" ht="25.5" customHeight="1" thickBot="1">
      <c r="A21" s="117" t="s">
        <v>0</v>
      </c>
      <c r="B21" s="118"/>
      <c r="C21" s="119"/>
      <c r="D21" s="119"/>
      <c r="E21" s="120"/>
      <c r="F21" s="277"/>
      <c r="G21" s="156"/>
      <c r="H21" s="157"/>
      <c r="I21" s="158"/>
      <c r="J21" s="242"/>
      <c r="K21" s="242"/>
    </row>
    <row r="22" spans="1:14" s="85" customFormat="1" ht="25.5" customHeight="1" thickTop="1">
      <c r="A22" s="121"/>
      <c r="B22" s="122" t="s">
        <v>11</v>
      </c>
      <c r="C22" s="123"/>
      <c r="D22" s="124" t="s">
        <v>43</v>
      </c>
      <c r="E22" s="125"/>
      <c r="F22" s="126"/>
      <c r="G22" s="619" t="s">
        <v>44</v>
      </c>
      <c r="H22" s="620"/>
      <c r="I22" s="621"/>
      <c r="K22" s="358"/>
      <c r="L22" s="358"/>
    </row>
    <row r="23" spans="1:14" s="85" customFormat="1" ht="25.5" customHeight="1">
      <c r="A23" s="127"/>
      <c r="B23" s="622" t="s">
        <v>45</v>
      </c>
      <c r="C23" s="622"/>
      <c r="D23" s="623"/>
      <c r="E23" s="624" t="str">
        <f>BAHTTEXT(F21)</f>
        <v>ศูนย์บาทถ้วน</v>
      </c>
      <c r="F23" s="625"/>
      <c r="G23" s="625"/>
      <c r="H23" s="625"/>
      <c r="I23" s="626"/>
      <c r="J23" s="242"/>
      <c r="K23" s="585"/>
    </row>
    <row r="24" spans="1:14" s="228" customFormat="1" ht="27" customHeight="1">
      <c r="A24" s="234"/>
      <c r="B24" s="235"/>
      <c r="C24" s="236"/>
      <c r="D24" s="236"/>
      <c r="E24" s="236"/>
      <c r="F24" s="237"/>
      <c r="G24" s="237"/>
      <c r="H24" s="237"/>
      <c r="I24" s="238"/>
      <c r="J24" s="230"/>
      <c r="K24" s="230"/>
      <c r="L24" s="230"/>
      <c r="M24" s="230"/>
      <c r="N24" s="230"/>
    </row>
    <row r="25" spans="1:14" ht="24" customHeight="1">
      <c r="A25" s="232"/>
      <c r="B25" s="232"/>
      <c r="C25" s="586"/>
      <c r="D25" s="586"/>
      <c r="E25" s="586"/>
      <c r="F25" s="586"/>
      <c r="G25" s="586"/>
      <c r="H25" s="586"/>
      <c r="I25" s="586"/>
      <c r="J25" s="129"/>
      <c r="K25" s="129"/>
    </row>
    <row r="26" spans="1:14" ht="24" customHeight="1">
      <c r="A26" s="168"/>
      <c r="B26" s="168"/>
      <c r="C26" s="587"/>
      <c r="D26" s="587"/>
      <c r="E26" s="587"/>
      <c r="F26" s="168"/>
      <c r="G26" s="168"/>
      <c r="H26" s="168"/>
      <c r="I26" s="168"/>
      <c r="J26" s="129"/>
      <c r="K26" s="129"/>
    </row>
    <row r="27" spans="1:14" s="229" customFormat="1" ht="24" customHeight="1">
      <c r="A27" s="168"/>
      <c r="B27" s="168"/>
      <c r="C27" s="169"/>
      <c r="D27" s="169"/>
      <c r="E27" s="169"/>
      <c r="F27" s="169"/>
      <c r="G27" s="169"/>
      <c r="H27" s="169"/>
      <c r="I27" s="170"/>
      <c r="J27" s="231"/>
      <c r="K27" s="231"/>
    </row>
    <row r="28" spans="1:14" s="131" customFormat="1" ht="21" customHeight="1">
      <c r="A28" s="168"/>
      <c r="B28" s="169"/>
      <c r="C28" s="586"/>
      <c r="D28" s="586"/>
      <c r="E28" s="586"/>
      <c r="F28" s="586"/>
      <c r="G28" s="586"/>
      <c r="H28" s="586"/>
      <c r="I28" s="586"/>
      <c r="K28" s="167"/>
      <c r="L28" s="167"/>
    </row>
    <row r="29" spans="1:14" s="131" customFormat="1" ht="24" customHeight="1">
      <c r="A29" s="232"/>
      <c r="B29" s="232"/>
      <c r="C29" s="588"/>
      <c r="D29" s="588"/>
      <c r="E29" s="588"/>
      <c r="F29" s="168"/>
      <c r="G29" s="168"/>
      <c r="H29" s="168"/>
      <c r="I29" s="168"/>
      <c r="J29" s="161"/>
      <c r="K29" s="167"/>
      <c r="L29" s="167"/>
    </row>
    <row r="30" spans="1:14" s="164" customFormat="1" ht="28.5" customHeight="1">
      <c r="A30" s="168"/>
      <c r="B30" s="232"/>
      <c r="C30" s="171"/>
      <c r="D30" s="169"/>
      <c r="E30" s="169"/>
      <c r="F30" s="169"/>
      <c r="G30" s="169"/>
      <c r="H30" s="169"/>
      <c r="I30" s="169"/>
      <c r="J30" s="227"/>
      <c r="K30" s="161"/>
      <c r="L30" s="161"/>
    </row>
    <row r="31" spans="1:14" s="131" customFormat="1" ht="21" customHeight="1">
      <c r="A31" s="238"/>
      <c r="B31" s="232"/>
      <c r="C31" s="586"/>
      <c r="D31" s="586"/>
      <c r="E31" s="586"/>
      <c r="F31" s="586"/>
      <c r="G31" s="586"/>
      <c r="H31" s="586"/>
      <c r="I31" s="586"/>
      <c r="J31" s="165"/>
      <c r="K31" s="130"/>
    </row>
    <row r="32" spans="1:14" s="131" customFormat="1" ht="21" customHeight="1">
      <c r="A32" s="238"/>
      <c r="B32" s="232"/>
      <c r="C32" s="588"/>
      <c r="D32" s="588"/>
      <c r="E32" s="588"/>
      <c r="F32" s="178"/>
      <c r="G32" s="168"/>
      <c r="H32" s="168"/>
      <c r="I32" s="172"/>
      <c r="J32" s="166"/>
      <c r="K32" s="130"/>
    </row>
    <row r="33" spans="1:11" s="164" customFormat="1" ht="26.25" customHeight="1">
      <c r="A33" s="232"/>
      <c r="B33" s="589"/>
      <c r="C33" s="589"/>
      <c r="D33" s="168"/>
      <c r="E33" s="168"/>
      <c r="F33" s="168"/>
      <c r="G33" s="168"/>
      <c r="H33" s="168"/>
      <c r="I33" s="225"/>
      <c r="J33" s="165"/>
      <c r="K33" s="165"/>
    </row>
    <row r="34" spans="1:11" s="131" customFormat="1" ht="21" customHeight="1">
      <c r="A34" s="232"/>
      <c r="B34" s="233"/>
      <c r="C34" s="586"/>
      <c r="D34" s="586"/>
      <c r="E34" s="586"/>
      <c r="F34" s="586"/>
      <c r="G34" s="586"/>
      <c r="H34" s="586"/>
      <c r="I34" s="586"/>
    </row>
    <row r="35" spans="1:11" s="131" customFormat="1" ht="21" customHeight="1">
      <c r="A35" s="232"/>
      <c r="B35" s="168"/>
      <c r="C35" s="587"/>
      <c r="D35" s="587"/>
      <c r="E35" s="587"/>
      <c r="F35" s="168"/>
      <c r="G35" s="168"/>
      <c r="H35" s="168"/>
      <c r="I35" s="172"/>
    </row>
    <row r="36" spans="1:11" s="164" customFormat="1" ht="27.75">
      <c r="A36" s="232"/>
      <c r="B36" s="168"/>
      <c r="C36" s="232"/>
      <c r="D36" s="168"/>
      <c r="E36" s="168"/>
      <c r="F36" s="226"/>
      <c r="G36" s="226"/>
      <c r="H36" s="226"/>
      <c r="I36" s="232"/>
    </row>
    <row r="37" spans="1:11" s="128" customFormat="1" ht="27.75">
      <c r="A37" s="232"/>
      <c r="B37" s="172"/>
      <c r="C37" s="586"/>
      <c r="D37" s="586"/>
      <c r="E37" s="586"/>
      <c r="F37" s="586"/>
      <c r="G37" s="586"/>
      <c r="H37" s="586"/>
      <c r="I37" s="586"/>
    </row>
    <row r="38" spans="1:11" s="128" customFormat="1" ht="27.75">
      <c r="A38" s="232"/>
      <c r="B38" s="172"/>
      <c r="C38" s="587"/>
      <c r="D38" s="587"/>
      <c r="E38" s="587"/>
      <c r="F38" s="168"/>
      <c r="G38" s="168"/>
      <c r="H38" s="168"/>
      <c r="I38" s="172"/>
    </row>
    <row r="39" spans="1:11" s="228" customFormat="1" ht="22.5" customHeight="1">
      <c r="A39" s="239"/>
      <c r="B39" s="239"/>
      <c r="C39" s="239"/>
      <c r="D39" s="239"/>
      <c r="E39" s="239"/>
      <c r="F39" s="239"/>
      <c r="G39" s="239"/>
      <c r="H39" s="239"/>
      <c r="I39" s="239"/>
    </row>
    <row r="40" spans="1:11" s="128" customFormat="1" ht="27.75">
      <c r="A40" s="239"/>
      <c r="B40" s="239"/>
      <c r="C40" s="586"/>
      <c r="D40" s="586"/>
      <c r="E40" s="586"/>
      <c r="F40" s="586"/>
      <c r="G40" s="586"/>
      <c r="H40" s="586"/>
      <c r="I40" s="586"/>
    </row>
    <row r="41" spans="1:11" s="128" customFormat="1" ht="27.75" customHeight="1">
      <c r="A41" s="239"/>
      <c r="B41" s="239"/>
      <c r="C41" s="588"/>
      <c r="D41" s="588"/>
      <c r="E41" s="588"/>
      <c r="F41" s="168"/>
      <c r="G41" s="168"/>
      <c r="H41" s="168"/>
      <c r="I41" s="172"/>
    </row>
    <row r="42" spans="1:11" s="228" customFormat="1" ht="27.75">
      <c r="A42" s="239"/>
      <c r="B42" s="239"/>
      <c r="C42" s="239"/>
      <c r="D42" s="239"/>
      <c r="E42" s="239"/>
      <c r="F42" s="239"/>
      <c r="G42" s="239"/>
      <c r="H42" s="239"/>
      <c r="I42" s="239"/>
    </row>
    <row r="43" spans="1:11" s="128" customFormat="1" ht="27.75">
      <c r="A43" s="239"/>
      <c r="B43" s="239"/>
      <c r="C43" s="586"/>
      <c r="D43" s="586"/>
      <c r="E43" s="586"/>
      <c r="F43" s="586"/>
      <c r="G43" s="586"/>
      <c r="H43" s="586"/>
      <c r="I43" s="586"/>
    </row>
    <row r="44" spans="1:11" s="128" customFormat="1" ht="27.75">
      <c r="A44" s="239"/>
      <c r="B44" s="239"/>
      <c r="C44" s="586"/>
      <c r="D44" s="586"/>
      <c r="E44" s="586"/>
      <c r="F44" s="168"/>
      <c r="G44" s="168"/>
      <c r="H44" s="168"/>
      <c r="I44" s="172"/>
    </row>
    <row r="45" spans="1:11" s="128" customFormat="1"/>
    <row r="46" spans="1:11" s="128" customFormat="1"/>
    <row r="47" spans="1:11" s="128" customFormat="1"/>
    <row r="48" spans="1:11" s="128" customFormat="1"/>
    <row r="49" s="128" customFormat="1"/>
    <row r="50" s="128" customFormat="1"/>
    <row r="51" s="128" customFormat="1"/>
    <row r="52" s="128" customFormat="1"/>
    <row r="53" s="128" customFormat="1"/>
    <row r="54" s="128" customFormat="1"/>
    <row r="55" s="128" customFormat="1"/>
    <row r="56" s="128" customFormat="1"/>
    <row r="57" s="128" customFormat="1"/>
    <row r="58" s="128" customFormat="1"/>
    <row r="59" s="128" customFormat="1"/>
    <row r="60" s="128" customFormat="1"/>
    <row r="61" s="128" customFormat="1"/>
    <row r="62" s="128" customFormat="1"/>
    <row r="63" s="128" customFormat="1"/>
    <row r="64" s="128" customFormat="1"/>
    <row r="65" s="128" customFormat="1"/>
    <row r="66" s="128" customFormat="1"/>
    <row r="67" s="128" customFormat="1"/>
    <row r="68" s="128" customFormat="1"/>
    <row r="69" s="128" customFormat="1"/>
  </sheetData>
  <mergeCells count="32">
    <mergeCell ref="C25:I25"/>
    <mergeCell ref="C26:E26"/>
    <mergeCell ref="C28:I28"/>
    <mergeCell ref="C29:E29"/>
    <mergeCell ref="C31:I31"/>
    <mergeCell ref="G14:I14"/>
    <mergeCell ref="G15:I15"/>
    <mergeCell ref="G22:I22"/>
    <mergeCell ref="B23:D23"/>
    <mergeCell ref="E23:I23"/>
    <mergeCell ref="A1:I1"/>
    <mergeCell ref="A12:A13"/>
    <mergeCell ref="B12:D13"/>
    <mergeCell ref="E12:F12"/>
    <mergeCell ref="G12:I13"/>
    <mergeCell ref="A2:I2"/>
    <mergeCell ref="A3:I3"/>
    <mergeCell ref="A4:I4"/>
    <mergeCell ref="A5:I5"/>
    <mergeCell ref="A6:I6"/>
    <mergeCell ref="A7:I7"/>
    <mergeCell ref="A11:I11"/>
    <mergeCell ref="B33:C33"/>
    <mergeCell ref="C34:I34"/>
    <mergeCell ref="C37:I37"/>
    <mergeCell ref="C32:E32"/>
    <mergeCell ref="C35:E35"/>
    <mergeCell ref="C43:I43"/>
    <mergeCell ref="C40:I40"/>
    <mergeCell ref="C38:E38"/>
    <mergeCell ref="C41:E41"/>
    <mergeCell ref="C44:E44"/>
  </mergeCells>
  <phoneticPr fontId="0" type="noConversion"/>
  <pageMargins left="0.35433070866141736" right="3.937007874015748E-2" top="0.74803149606299213" bottom="0.47244094488188981" header="0.39370078740157483" footer="0.31496062992125984"/>
  <pageSetup paperSize="9" scale="77" orientation="portrait" horizontalDpi="4294967293" verticalDpi="4294967293" r:id="rId1"/>
  <headerFooter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topLeftCell="A29" zoomScale="110" zoomScaleNormal="110" zoomScaleSheetLayoutView="110" workbookViewId="0">
      <selection activeCell="O24" sqref="O24"/>
    </sheetView>
  </sheetViews>
  <sheetFormatPr defaultColWidth="9.1640625" defaultRowHeight="24"/>
  <cols>
    <col min="1" max="1" width="6.83203125" style="229" customWidth="1"/>
    <col min="2" max="3" width="9.1640625" style="229"/>
    <col min="4" max="4" width="9.33203125" style="229" bestFit="1" customWidth="1"/>
    <col min="5" max="5" width="7.83203125" style="229" customWidth="1"/>
    <col min="6" max="6" width="9.1640625" style="229"/>
    <col min="7" max="7" width="16.1640625" style="229" customWidth="1"/>
    <col min="8" max="8" width="25" style="229" customWidth="1"/>
    <col min="9" max="9" width="9" style="229" customWidth="1"/>
    <col min="10" max="11" width="9.1640625" style="229"/>
    <col min="12" max="16384" width="9.1640625" style="69"/>
  </cols>
  <sheetData>
    <row r="1" spans="1:11">
      <c r="A1" s="590" t="s">
        <v>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>
      <c r="A2" s="643" t="s">
        <v>365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</row>
    <row r="3" spans="1:11" ht="19.5" customHeight="1">
      <c r="A3" s="646" t="s">
        <v>130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1">
      <c r="A4" s="643" t="s">
        <v>113</v>
      </c>
      <c r="B4" s="644"/>
      <c r="C4" s="644"/>
      <c r="D4" s="644"/>
      <c r="E4" s="644"/>
      <c r="F4" s="644"/>
      <c r="G4" s="644"/>
      <c r="H4" s="644"/>
      <c r="I4" s="644"/>
      <c r="J4" s="644"/>
      <c r="K4" s="645"/>
    </row>
    <row r="5" spans="1:11">
      <c r="A5" s="643" t="s">
        <v>107</v>
      </c>
      <c r="B5" s="644"/>
      <c r="C5" s="644"/>
      <c r="D5" s="644"/>
      <c r="E5" s="644"/>
      <c r="F5" s="644"/>
      <c r="G5" s="644"/>
      <c r="H5" s="644"/>
      <c r="I5" s="644"/>
      <c r="J5" s="644"/>
      <c r="K5" s="645"/>
    </row>
    <row r="6" spans="1:11">
      <c r="A6" s="643" t="s">
        <v>366</v>
      </c>
      <c r="B6" s="644"/>
      <c r="C6" s="644"/>
      <c r="D6" s="644"/>
      <c r="E6" s="644"/>
      <c r="F6" s="644"/>
      <c r="G6" s="644"/>
      <c r="H6" s="644"/>
      <c r="I6" s="644"/>
      <c r="J6" s="644"/>
      <c r="K6" s="645"/>
    </row>
    <row r="7" spans="1:11" ht="24.75" thickBot="1">
      <c r="A7" s="653" t="s">
        <v>55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</row>
    <row r="8" spans="1:11" ht="24.75" thickTop="1">
      <c r="A8" s="654" t="s">
        <v>3</v>
      </c>
      <c r="B8" s="654" t="s">
        <v>15</v>
      </c>
      <c r="C8" s="654"/>
      <c r="D8" s="654"/>
      <c r="E8" s="654"/>
      <c r="F8" s="649" t="s">
        <v>77</v>
      </c>
      <c r="G8" s="650"/>
      <c r="H8" s="647" t="s">
        <v>79</v>
      </c>
      <c r="I8" s="649" t="s">
        <v>65</v>
      </c>
      <c r="J8" s="650"/>
      <c r="K8" s="647" t="s">
        <v>14</v>
      </c>
    </row>
    <row r="9" spans="1:11">
      <c r="A9" s="654"/>
      <c r="B9" s="654"/>
      <c r="C9" s="654"/>
      <c r="D9" s="654"/>
      <c r="E9" s="654"/>
      <c r="F9" s="651" t="s">
        <v>80</v>
      </c>
      <c r="G9" s="652"/>
      <c r="H9" s="648"/>
      <c r="I9" s="651" t="s">
        <v>78</v>
      </c>
      <c r="J9" s="652"/>
      <c r="K9" s="648"/>
    </row>
    <row r="10" spans="1:11">
      <c r="A10" s="338">
        <v>1</v>
      </c>
      <c r="B10" s="639" t="s">
        <v>76</v>
      </c>
      <c r="C10" s="640"/>
      <c r="D10" s="640"/>
      <c r="E10" s="339"/>
      <c r="F10" s="657">
        <f>'สวนที่1-ก่อสร้าง(ปร4)'!K42</f>
        <v>0</v>
      </c>
      <c r="G10" s="658"/>
      <c r="H10" s="340">
        <f>'คำนวณ Factor F 6%'!C14</f>
        <v>1.3098000000000001</v>
      </c>
      <c r="I10" s="655">
        <f>H10*F10</f>
        <v>0</v>
      </c>
      <c r="J10" s="656"/>
      <c r="K10" s="338"/>
    </row>
    <row r="11" spans="1:11">
      <c r="A11" s="338">
        <v>2</v>
      </c>
      <c r="B11" s="639" t="s">
        <v>90</v>
      </c>
      <c r="C11" s="640"/>
      <c r="D11" s="640"/>
      <c r="E11" s="339"/>
      <c r="F11" s="657">
        <f>'สวนที่2-ครุภันจัดชื(ปร4) (2)'!K58</f>
        <v>0</v>
      </c>
      <c r="G11" s="658"/>
      <c r="H11" s="341">
        <v>1.07</v>
      </c>
      <c r="I11" s="655">
        <f>H11*F11</f>
        <v>0</v>
      </c>
      <c r="J11" s="656"/>
      <c r="K11" s="338"/>
    </row>
    <row r="12" spans="1:11">
      <c r="A12" s="338">
        <v>3</v>
      </c>
      <c r="B12" s="639" t="s">
        <v>91</v>
      </c>
      <c r="C12" s="640"/>
      <c r="D12" s="640"/>
      <c r="E12" s="339"/>
      <c r="F12" s="659"/>
      <c r="G12" s="635"/>
      <c r="H12" s="342">
        <v>0</v>
      </c>
      <c r="I12" s="659">
        <f>F12</f>
        <v>0</v>
      </c>
      <c r="J12" s="635"/>
      <c r="K12" s="338"/>
    </row>
    <row r="13" spans="1:11">
      <c r="A13" s="338"/>
      <c r="B13" s="343"/>
      <c r="C13" s="344"/>
      <c r="D13" s="344"/>
      <c r="E13" s="345"/>
      <c r="F13" s="634"/>
      <c r="G13" s="635"/>
      <c r="H13" s="338"/>
      <c r="I13" s="346"/>
      <c r="J13" s="339"/>
      <c r="K13" s="338"/>
    </row>
    <row r="14" spans="1:11">
      <c r="A14" s="338"/>
      <c r="B14" s="636" t="s">
        <v>81</v>
      </c>
      <c r="C14" s="637"/>
      <c r="D14" s="637"/>
      <c r="E14" s="638"/>
      <c r="F14" s="634"/>
      <c r="G14" s="635"/>
      <c r="H14" s="338"/>
      <c r="I14" s="346"/>
      <c r="J14" s="339"/>
      <c r="K14" s="338"/>
    </row>
    <row r="15" spans="1:11">
      <c r="A15" s="338"/>
      <c r="B15" s="639" t="s">
        <v>82</v>
      </c>
      <c r="C15" s="640"/>
      <c r="D15" s="640"/>
      <c r="E15" s="347">
        <v>0</v>
      </c>
      <c r="F15" s="634"/>
      <c r="G15" s="635"/>
      <c r="H15" s="338"/>
      <c r="I15" s="346"/>
      <c r="J15" s="339"/>
      <c r="K15" s="338"/>
    </row>
    <row r="16" spans="1:11">
      <c r="A16" s="338"/>
      <c r="B16" s="639" t="s">
        <v>83</v>
      </c>
      <c r="C16" s="640"/>
      <c r="D16" s="640"/>
      <c r="E16" s="347">
        <v>0</v>
      </c>
      <c r="F16" s="634"/>
      <c r="G16" s="635"/>
      <c r="H16" s="338"/>
      <c r="I16" s="346"/>
      <c r="J16" s="339"/>
      <c r="K16" s="338"/>
    </row>
    <row r="17" spans="1:18">
      <c r="A17" s="338"/>
      <c r="B17" s="639" t="s">
        <v>116</v>
      </c>
      <c r="C17" s="640"/>
      <c r="D17" s="640"/>
      <c r="E17" s="348">
        <v>0.06</v>
      </c>
      <c r="F17" s="634"/>
      <c r="G17" s="635"/>
      <c r="H17" s="338"/>
      <c r="I17" s="346"/>
      <c r="J17" s="339"/>
      <c r="K17" s="338"/>
    </row>
    <row r="18" spans="1:18">
      <c r="A18" s="338"/>
      <c r="B18" s="641" t="s">
        <v>84</v>
      </c>
      <c r="C18" s="642"/>
      <c r="D18" s="642"/>
      <c r="E18" s="349">
        <v>7.0000000000000007E-2</v>
      </c>
      <c r="F18" s="634"/>
      <c r="G18" s="635"/>
      <c r="H18" s="338"/>
      <c r="I18" s="346"/>
      <c r="J18" s="339"/>
      <c r="K18" s="338"/>
    </row>
    <row r="19" spans="1:18">
      <c r="A19" s="350" t="s">
        <v>69</v>
      </c>
      <c r="B19" s="640" t="s">
        <v>85</v>
      </c>
      <c r="C19" s="640"/>
      <c r="D19" s="640"/>
      <c r="E19" s="640"/>
      <c r="F19" s="640"/>
      <c r="G19" s="640"/>
      <c r="H19" s="640"/>
      <c r="I19" s="655">
        <f>SUM(I10:I12)</f>
        <v>0</v>
      </c>
      <c r="J19" s="656"/>
      <c r="K19" s="339"/>
    </row>
    <row r="20" spans="1:18">
      <c r="A20" s="338"/>
      <c r="B20" s="639" t="s">
        <v>86</v>
      </c>
      <c r="C20" s="640"/>
      <c r="D20" s="640"/>
      <c r="E20" s="632" t="str">
        <f>BAHTTEXT(I20)</f>
        <v>ยี่สิบล้านหนึ่งแสนห้าหมื่นแปดพันเก้าร้อยเจ็ดสิบเก้าบาทถ้วน</v>
      </c>
      <c r="F20" s="632"/>
      <c r="G20" s="632"/>
      <c r="H20" s="632"/>
      <c r="I20" s="655">
        <v>20158979</v>
      </c>
      <c r="J20" s="656"/>
      <c r="K20" s="339"/>
    </row>
    <row r="21" spans="1:18">
      <c r="A21" s="351"/>
      <c r="B21" s="632" t="s">
        <v>87</v>
      </c>
      <c r="C21" s="632"/>
      <c r="D21" s="352"/>
      <c r="E21" s="351" t="s">
        <v>12</v>
      </c>
      <c r="F21" s="351"/>
      <c r="G21" s="351"/>
      <c r="H21" s="351"/>
      <c r="I21" s="351"/>
      <c r="J21" s="351"/>
      <c r="K21" s="351"/>
    </row>
    <row r="22" spans="1:18">
      <c r="A22" s="344"/>
      <c r="B22" s="633" t="s">
        <v>88</v>
      </c>
      <c r="C22" s="633"/>
      <c r="D22" s="353"/>
      <c r="E22" s="344" t="s">
        <v>89</v>
      </c>
      <c r="F22" s="344"/>
      <c r="G22" s="344"/>
      <c r="H22" s="344"/>
      <c r="I22" s="344"/>
      <c r="J22" s="344"/>
      <c r="K22" s="344"/>
    </row>
    <row r="24" spans="1:18">
      <c r="C24" s="161"/>
      <c r="D24" s="161"/>
      <c r="E24" s="161"/>
      <c r="F24" s="161"/>
      <c r="G24" s="161"/>
      <c r="H24" s="161"/>
      <c r="I24" s="161"/>
      <c r="J24" s="161"/>
    </row>
    <row r="25" spans="1:18">
      <c r="C25" s="164"/>
      <c r="D25" s="629"/>
      <c r="E25" s="629"/>
      <c r="F25" s="629"/>
      <c r="G25" s="629"/>
      <c r="H25" s="629"/>
      <c r="I25" s="161"/>
      <c r="J25" s="161"/>
    </row>
    <row r="26" spans="1:18">
      <c r="C26" s="629"/>
      <c r="D26" s="629"/>
      <c r="E26" s="629"/>
      <c r="F26" s="629"/>
      <c r="G26" s="629"/>
      <c r="H26" s="629"/>
      <c r="I26" s="161"/>
      <c r="J26" s="161"/>
    </row>
    <row r="27" spans="1:18">
      <c r="C27" s="161"/>
      <c r="D27" s="161"/>
      <c r="E27" s="628"/>
      <c r="F27" s="628"/>
      <c r="G27" s="628"/>
      <c r="H27" s="628"/>
      <c r="I27" s="161"/>
      <c r="J27" s="161"/>
      <c r="K27" s="354"/>
    </row>
    <row r="28" spans="1:18" ht="23.25" customHeight="1">
      <c r="D28" s="321"/>
      <c r="E28" s="627"/>
      <c r="F28" s="627"/>
      <c r="G28" s="627"/>
      <c r="H28" s="627"/>
      <c r="I28" s="321"/>
      <c r="J28" s="321"/>
    </row>
    <row r="29" spans="1:18">
      <c r="C29" s="630"/>
      <c r="D29" s="630"/>
      <c r="E29" s="630"/>
      <c r="F29" s="630"/>
      <c r="G29" s="630"/>
      <c r="H29" s="630"/>
      <c r="I29" s="161"/>
      <c r="J29" s="161"/>
    </row>
    <row r="30" spans="1:18">
      <c r="C30" s="164"/>
      <c r="D30" s="322"/>
      <c r="E30" s="628"/>
      <c r="F30" s="628"/>
      <c r="G30" s="628"/>
      <c r="H30" s="628"/>
      <c r="P30" s="133"/>
      <c r="Q30" s="133"/>
      <c r="R30" s="133"/>
    </row>
    <row r="31" spans="1:18">
      <c r="A31" s="354"/>
      <c r="B31" s="354"/>
      <c r="C31" s="164"/>
      <c r="D31" s="161"/>
      <c r="E31" s="628"/>
      <c r="F31" s="628"/>
      <c r="G31" s="628"/>
      <c r="H31" s="628"/>
      <c r="I31" s="161"/>
      <c r="J31" s="161"/>
      <c r="K31" s="322"/>
      <c r="L31" s="159"/>
      <c r="N31" s="133"/>
      <c r="O31" s="133"/>
      <c r="P31" s="133"/>
    </row>
    <row r="32" spans="1:18">
      <c r="A32" s="354"/>
      <c r="B32" s="354"/>
      <c r="C32" s="164"/>
      <c r="D32" s="161"/>
      <c r="E32" s="286"/>
      <c r="F32" s="286"/>
      <c r="G32" s="286"/>
      <c r="H32" s="286"/>
      <c r="I32" s="161"/>
      <c r="J32" s="161"/>
      <c r="K32" s="322"/>
      <c r="L32" s="159"/>
      <c r="N32" s="160"/>
      <c r="O32" s="160"/>
      <c r="P32" s="160"/>
    </row>
    <row r="33" spans="1:16">
      <c r="A33" s="354"/>
      <c r="B33" s="354"/>
      <c r="C33" s="164"/>
      <c r="D33" s="161"/>
      <c r="E33" s="628"/>
      <c r="F33" s="628"/>
      <c r="G33" s="628"/>
      <c r="H33" s="628"/>
      <c r="I33" s="161"/>
      <c r="J33" s="161"/>
      <c r="K33" s="322"/>
      <c r="L33" s="159"/>
      <c r="N33" s="160"/>
      <c r="O33" s="160"/>
      <c r="P33" s="160"/>
    </row>
    <row r="34" spans="1:16">
      <c r="A34" s="354"/>
      <c r="B34" s="354"/>
      <c r="C34" s="164"/>
      <c r="D34" s="161"/>
      <c r="E34" s="628"/>
      <c r="F34" s="628"/>
      <c r="G34" s="628"/>
      <c r="H34" s="628"/>
      <c r="I34" s="161"/>
      <c r="J34" s="161"/>
      <c r="K34" s="322"/>
      <c r="L34" s="159"/>
      <c r="N34" s="160"/>
      <c r="O34" s="160"/>
      <c r="P34" s="160"/>
    </row>
    <row r="35" spans="1:16" ht="23.25" customHeight="1">
      <c r="B35" s="322"/>
      <c r="C35" s="164"/>
      <c r="D35" s="629"/>
      <c r="E35" s="629"/>
      <c r="F35" s="629"/>
      <c r="G35" s="629"/>
      <c r="H35" s="161"/>
      <c r="I35" s="161"/>
      <c r="J35" s="165"/>
    </row>
    <row r="36" spans="1:16">
      <c r="B36" s="322"/>
      <c r="C36" s="631"/>
      <c r="D36" s="631"/>
      <c r="E36" s="628"/>
      <c r="F36" s="628"/>
      <c r="G36" s="628"/>
      <c r="H36" s="628"/>
      <c r="I36" s="628"/>
      <c r="J36" s="628"/>
      <c r="K36" s="628"/>
    </row>
    <row r="37" spans="1:16">
      <c r="C37" s="355"/>
      <c r="D37" s="161"/>
      <c r="E37" s="627"/>
      <c r="F37" s="628"/>
      <c r="G37" s="628"/>
      <c r="H37" s="628"/>
      <c r="I37" s="161"/>
      <c r="J37" s="161"/>
      <c r="K37" s="322"/>
    </row>
  </sheetData>
  <mergeCells count="55">
    <mergeCell ref="F12:G12"/>
    <mergeCell ref="I12:J12"/>
    <mergeCell ref="F13:G13"/>
    <mergeCell ref="B12:D12"/>
    <mergeCell ref="E20:H20"/>
    <mergeCell ref="F14:G14"/>
    <mergeCell ref="F15:G15"/>
    <mergeCell ref="B19:H19"/>
    <mergeCell ref="F16:G16"/>
    <mergeCell ref="I20:J20"/>
    <mergeCell ref="I19:J19"/>
    <mergeCell ref="B10:D10"/>
    <mergeCell ref="I10:J10"/>
    <mergeCell ref="F11:G11"/>
    <mergeCell ref="I11:J11"/>
    <mergeCell ref="F10:G10"/>
    <mergeCell ref="B11:D11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H8:H9"/>
    <mergeCell ref="B21:C21"/>
    <mergeCell ref="B22:C22"/>
    <mergeCell ref="F17:G17"/>
    <mergeCell ref="F18:G18"/>
    <mergeCell ref="B14:E14"/>
    <mergeCell ref="B15:D15"/>
    <mergeCell ref="B16:D16"/>
    <mergeCell ref="B17:D17"/>
    <mergeCell ref="B18:D18"/>
    <mergeCell ref="B20:D20"/>
    <mergeCell ref="E37:H37"/>
    <mergeCell ref="D25:H25"/>
    <mergeCell ref="C26:H26"/>
    <mergeCell ref="C29:H29"/>
    <mergeCell ref="C36:D36"/>
    <mergeCell ref="D35:G35"/>
    <mergeCell ref="E31:H31"/>
    <mergeCell ref="E34:H34"/>
    <mergeCell ref="E36:K36"/>
    <mergeCell ref="E30:H30"/>
    <mergeCell ref="E33:H33"/>
    <mergeCell ref="E27:H27"/>
    <mergeCell ref="E28:H28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4294967293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37"/>
  <sheetViews>
    <sheetView showGridLines="0" view="pageBreakPreview" zoomScale="90" zoomScaleNormal="100" zoomScaleSheetLayoutView="90" workbookViewId="0">
      <selection activeCell="L8" sqref="L8"/>
    </sheetView>
  </sheetViews>
  <sheetFormatPr defaultColWidth="9.1640625" defaultRowHeight="24"/>
  <cols>
    <col min="1" max="1" width="2.5" style="35" customWidth="1"/>
    <col min="2" max="2" width="7.5" style="273" customWidth="1"/>
    <col min="3" max="3" width="10.1640625" style="273" customWidth="1"/>
    <col min="4" max="4" width="42.6640625" style="273" customWidth="1"/>
    <col min="5" max="5" width="10.33203125" style="273" bestFit="1" customWidth="1"/>
    <col min="6" max="6" width="17.6640625" style="273" customWidth="1"/>
    <col min="7" max="7" width="16.83203125" style="273" customWidth="1"/>
    <col min="8" max="8" width="15.33203125" style="273" customWidth="1"/>
    <col min="9" max="9" width="9.1640625" style="35" customWidth="1"/>
    <col min="10" max="10" width="13.5" style="35" customWidth="1"/>
    <col min="11" max="11" width="17.33203125" style="35" customWidth="1"/>
    <col min="12" max="16384" width="9.1640625" style="35"/>
  </cols>
  <sheetData>
    <row r="1" spans="2:8" ht="19.5" customHeight="1"/>
    <row r="2" spans="2:8" ht="32.25" customHeight="1">
      <c r="B2" s="663" t="s">
        <v>96</v>
      </c>
      <c r="C2" s="663"/>
      <c r="D2" s="663"/>
      <c r="E2" s="663"/>
      <c r="F2" s="663"/>
      <c r="G2" s="663"/>
      <c r="H2" s="663"/>
    </row>
    <row r="3" spans="2:8" ht="23.25" customHeight="1">
      <c r="B3" s="293" t="s">
        <v>365</v>
      </c>
      <c r="C3" s="293"/>
      <c r="D3" s="293"/>
      <c r="E3" s="293"/>
      <c r="F3" s="293"/>
      <c r="G3" s="293"/>
      <c r="H3" s="293"/>
    </row>
    <row r="4" spans="2:8" ht="36.75" customHeight="1">
      <c r="B4" s="646" t="str">
        <f>ปร5!A3</f>
        <v>ชื่อโครงการ/งานปรับปรุงอาคารคณะวิทยาศาสตร์ (อาคาร 23)</v>
      </c>
      <c r="C4" s="646"/>
      <c r="D4" s="646"/>
      <c r="E4" s="646"/>
      <c r="F4" s="646"/>
      <c r="G4" s="646"/>
      <c r="H4" s="646"/>
    </row>
    <row r="5" spans="2:8" ht="23.25" customHeight="1">
      <c r="B5" s="294" t="s">
        <v>112</v>
      </c>
      <c r="C5" s="294"/>
      <c r="D5" s="294"/>
      <c r="E5" s="294"/>
      <c r="F5" s="294"/>
      <c r="G5" s="294"/>
      <c r="H5" s="294"/>
    </row>
    <row r="6" spans="2:8" ht="23.25" customHeight="1">
      <c r="B6" s="665" t="s">
        <v>106</v>
      </c>
      <c r="C6" s="665"/>
      <c r="D6" s="665"/>
      <c r="E6" s="665"/>
      <c r="F6" s="665"/>
      <c r="G6" s="665"/>
      <c r="H6" s="665"/>
    </row>
    <row r="7" spans="2:8" ht="23.25" customHeight="1">
      <c r="B7" s="665" t="s">
        <v>107</v>
      </c>
      <c r="C7" s="665"/>
      <c r="D7" s="665"/>
      <c r="E7" s="665"/>
      <c r="F7" s="665"/>
      <c r="G7" s="665"/>
      <c r="H7" s="665"/>
    </row>
    <row r="8" spans="2:8" ht="23.25" customHeight="1">
      <c r="B8" s="665" t="s">
        <v>111</v>
      </c>
      <c r="C8" s="665"/>
      <c r="D8" s="665"/>
      <c r="E8" s="665"/>
      <c r="F8" s="665"/>
      <c r="G8" s="665"/>
      <c r="H8" s="665"/>
    </row>
    <row r="9" spans="2:8" ht="23.25" customHeight="1">
      <c r="B9" s="665" t="str">
        <f>ปร5!A6</f>
        <v xml:space="preserve">คำนวณราคากลางโดย </v>
      </c>
      <c r="C9" s="665"/>
      <c r="D9" s="665"/>
      <c r="E9" s="665"/>
      <c r="F9" s="665"/>
      <c r="G9" s="665"/>
      <c r="H9" s="665"/>
    </row>
    <row r="10" spans="2:8" ht="23.25" customHeight="1">
      <c r="B10" s="323"/>
      <c r="C10" s="324"/>
      <c r="D10" s="325"/>
      <c r="E10" s="664" t="s">
        <v>55</v>
      </c>
      <c r="F10" s="664"/>
      <c r="G10" s="664"/>
      <c r="H10" s="664"/>
    </row>
    <row r="11" spans="2:8" ht="32.25" customHeight="1">
      <c r="B11" s="298" t="s">
        <v>13</v>
      </c>
      <c r="C11" s="668" t="s">
        <v>15</v>
      </c>
      <c r="D11" s="668"/>
      <c r="E11" s="668"/>
      <c r="F11" s="299" t="s">
        <v>67</v>
      </c>
      <c r="G11" s="300" t="s">
        <v>61</v>
      </c>
      <c r="H11" s="298" t="s">
        <v>14</v>
      </c>
    </row>
    <row r="12" spans="2:8" ht="22.5" customHeight="1">
      <c r="B12" s="302">
        <v>1</v>
      </c>
      <c r="C12" s="669" t="s">
        <v>93</v>
      </c>
      <c r="D12" s="670"/>
      <c r="E12" s="671"/>
      <c r="F12" s="289"/>
      <c r="G12" s="326"/>
      <c r="H12" s="291"/>
    </row>
    <row r="13" spans="2:8" ht="22.5" customHeight="1">
      <c r="B13" s="304"/>
      <c r="C13" s="672" t="s">
        <v>75</v>
      </c>
      <c r="D13" s="673"/>
      <c r="E13" s="674"/>
      <c r="F13" s="289"/>
      <c r="G13" s="327">
        <f>F13</f>
        <v>0</v>
      </c>
      <c r="H13" s="305"/>
    </row>
    <row r="14" spans="2:8" ht="22.5" customHeight="1">
      <c r="B14" s="304"/>
      <c r="C14" s="660"/>
      <c r="D14" s="661"/>
      <c r="E14" s="662"/>
      <c r="F14" s="289"/>
      <c r="G14" s="328"/>
      <c r="H14" s="329"/>
    </row>
    <row r="15" spans="2:8" ht="22.5" customHeight="1">
      <c r="B15" s="304"/>
      <c r="C15" s="660"/>
      <c r="D15" s="661"/>
      <c r="E15" s="662"/>
      <c r="F15" s="289"/>
      <c r="G15" s="327"/>
      <c r="H15" s="330"/>
    </row>
    <row r="16" spans="2:8" ht="22.5" customHeight="1">
      <c r="B16" s="304"/>
      <c r="C16" s="660"/>
      <c r="D16" s="661"/>
      <c r="E16" s="662"/>
      <c r="F16" s="289"/>
      <c r="G16" s="328"/>
      <c r="H16" s="329"/>
    </row>
    <row r="17" spans="2:11" ht="22.5" customHeight="1">
      <c r="B17" s="304"/>
      <c r="C17" s="331"/>
      <c r="D17" s="332"/>
      <c r="E17" s="333"/>
      <c r="F17" s="289"/>
      <c r="G17" s="327"/>
      <c r="H17" s="330"/>
    </row>
    <row r="18" spans="2:11" ht="22.5" customHeight="1">
      <c r="B18" s="304"/>
      <c r="C18" s="660"/>
      <c r="D18" s="661"/>
      <c r="E18" s="662"/>
      <c r="F18" s="289"/>
      <c r="G18" s="289"/>
      <c r="H18" s="305"/>
    </row>
    <row r="19" spans="2:11" ht="22.5" customHeight="1">
      <c r="B19" s="304"/>
      <c r="C19" s="660"/>
      <c r="D19" s="661"/>
      <c r="E19" s="662"/>
      <c r="F19" s="289"/>
      <c r="G19" s="289"/>
      <c r="H19" s="305"/>
    </row>
    <row r="20" spans="2:11" ht="22.5" customHeight="1">
      <c r="B20" s="304"/>
      <c r="C20" s="660"/>
      <c r="D20" s="661"/>
      <c r="E20" s="662"/>
      <c r="F20" s="289"/>
      <c r="G20" s="289"/>
      <c r="H20" s="305"/>
    </row>
    <row r="21" spans="2:11" ht="22.5" customHeight="1">
      <c r="B21" s="304"/>
      <c r="C21" s="660"/>
      <c r="D21" s="661"/>
      <c r="E21" s="662"/>
      <c r="F21" s="289"/>
      <c r="G21" s="289"/>
      <c r="H21" s="305"/>
    </row>
    <row r="22" spans="2:11" ht="22.5" customHeight="1">
      <c r="B22" s="304"/>
      <c r="C22" s="660"/>
      <c r="D22" s="661"/>
      <c r="E22" s="662"/>
      <c r="F22" s="289"/>
      <c r="G22" s="289"/>
      <c r="H22" s="305"/>
    </row>
    <row r="23" spans="2:11" ht="22.5" customHeight="1">
      <c r="B23" s="311"/>
      <c r="C23" s="675"/>
      <c r="D23" s="676"/>
      <c r="E23" s="677"/>
      <c r="F23" s="314"/>
      <c r="G23" s="314"/>
      <c r="H23" s="315"/>
    </row>
    <row r="24" spans="2:11" ht="22.5" customHeight="1" thickBot="1">
      <c r="B24" s="316"/>
      <c r="C24" s="317"/>
      <c r="D24" s="318"/>
      <c r="E24" s="319"/>
      <c r="F24" s="61" t="s">
        <v>65</v>
      </c>
      <c r="G24" s="292">
        <f>SUM(G12:G23)</f>
        <v>0</v>
      </c>
      <c r="H24" s="305"/>
    </row>
    <row r="25" spans="2:11" ht="24.75" thickTop="1"/>
    <row r="27" spans="2:11">
      <c r="B27" s="667"/>
      <c r="C27" s="667"/>
      <c r="D27" s="667"/>
      <c r="E27" s="667"/>
      <c r="F27" s="667"/>
      <c r="G27" s="667"/>
      <c r="H27" s="667"/>
    </row>
    <row r="28" spans="2:11">
      <c r="B28" s="667"/>
      <c r="C28" s="667"/>
      <c r="D28" s="667"/>
      <c r="E28" s="667"/>
      <c r="F28" s="667"/>
      <c r="G28" s="667"/>
      <c r="H28" s="667"/>
    </row>
    <row r="29" spans="2:11">
      <c r="B29" s="229"/>
      <c r="C29" s="229"/>
      <c r="D29" s="229"/>
      <c r="E29" s="229"/>
      <c r="F29" s="229"/>
      <c r="G29" s="628"/>
      <c r="H29" s="628"/>
      <c r="I29" s="628"/>
      <c r="J29" s="628"/>
      <c r="K29" s="628"/>
    </row>
    <row r="30" spans="2:11">
      <c r="B30" s="229"/>
      <c r="C30" s="229"/>
      <c r="D30" s="228"/>
      <c r="E30" s="229"/>
      <c r="F30" s="229"/>
      <c r="G30" s="629"/>
      <c r="H30" s="629"/>
      <c r="I30" s="629"/>
      <c r="J30" s="161"/>
      <c r="K30" s="161"/>
    </row>
    <row r="31" spans="2:11">
      <c r="B31" s="229"/>
      <c r="C31" s="229"/>
      <c r="D31" s="228"/>
      <c r="E31" s="229"/>
      <c r="F31" s="229"/>
      <c r="G31" s="666"/>
      <c r="H31" s="666"/>
      <c r="I31" s="666"/>
      <c r="J31" s="162"/>
      <c r="K31" s="163"/>
    </row>
    <row r="32" spans="2:11">
      <c r="B32" s="163"/>
      <c r="C32" s="165"/>
      <c r="D32" s="161"/>
      <c r="E32" s="165"/>
      <c r="F32" s="163"/>
      <c r="G32" s="628"/>
      <c r="H32" s="628"/>
      <c r="I32" s="628"/>
      <c r="J32" s="628"/>
      <c r="K32" s="628"/>
    </row>
    <row r="33" spans="2:11">
      <c r="B33" s="163"/>
      <c r="C33" s="165"/>
      <c r="D33" s="161"/>
      <c r="E33" s="165"/>
      <c r="F33" s="163"/>
      <c r="G33" s="629"/>
      <c r="H33" s="629"/>
      <c r="I33" s="629"/>
      <c r="J33" s="161"/>
      <c r="K33" s="161"/>
    </row>
    <row r="34" spans="2:11">
      <c r="B34" s="163"/>
      <c r="C34" s="165"/>
      <c r="D34" s="334"/>
      <c r="E34" s="165"/>
      <c r="F34" s="163"/>
      <c r="G34" s="163"/>
      <c r="H34" s="163"/>
      <c r="I34" s="164"/>
      <c r="J34" s="163"/>
      <c r="K34" s="165"/>
    </row>
    <row r="35" spans="2:11">
      <c r="B35" s="164"/>
      <c r="C35" s="335"/>
      <c r="D35" s="164"/>
      <c r="E35" s="164"/>
      <c r="F35" s="336"/>
      <c r="G35" s="628"/>
      <c r="H35" s="628"/>
      <c r="I35" s="628"/>
      <c r="J35" s="628"/>
      <c r="K35" s="628"/>
    </row>
    <row r="36" spans="2:11">
      <c r="B36" s="164"/>
      <c r="C36" s="337"/>
      <c r="D36" s="164"/>
      <c r="E36" s="164"/>
      <c r="F36" s="164"/>
      <c r="G36" s="629"/>
      <c r="H36" s="629"/>
      <c r="I36" s="629"/>
      <c r="J36" s="161"/>
      <c r="K36" s="165"/>
    </row>
    <row r="37" spans="2:11">
      <c r="B37" s="667"/>
      <c r="C37" s="667"/>
      <c r="D37" s="667"/>
      <c r="E37" s="667"/>
      <c r="F37" s="667"/>
      <c r="G37" s="667"/>
      <c r="H37" s="667"/>
    </row>
  </sheetData>
  <mergeCells count="29">
    <mergeCell ref="B37:H37"/>
    <mergeCell ref="C11:E11"/>
    <mergeCell ref="C12:E12"/>
    <mergeCell ref="C13:E13"/>
    <mergeCell ref="C14:E14"/>
    <mergeCell ref="C15:E15"/>
    <mergeCell ref="B27:H27"/>
    <mergeCell ref="B28:H28"/>
    <mergeCell ref="C22:E22"/>
    <mergeCell ref="C23:E23"/>
    <mergeCell ref="C16:E16"/>
    <mergeCell ref="C18:E18"/>
    <mergeCell ref="C19:E19"/>
    <mergeCell ref="C20:E20"/>
    <mergeCell ref="G29:K29"/>
    <mergeCell ref="G30:I30"/>
    <mergeCell ref="G35:K35"/>
    <mergeCell ref="G36:I36"/>
    <mergeCell ref="C21:E21"/>
    <mergeCell ref="B2:H2"/>
    <mergeCell ref="E10:H10"/>
    <mergeCell ref="B6:H6"/>
    <mergeCell ref="B7:H7"/>
    <mergeCell ref="B8:H8"/>
    <mergeCell ref="B9:H9"/>
    <mergeCell ref="G31:I31"/>
    <mergeCell ref="G32:K32"/>
    <mergeCell ref="G33:I33"/>
    <mergeCell ref="B4:H4"/>
  </mergeCells>
  <phoneticPr fontId="46" type="noConversion"/>
  <pageMargins left="0.39370078740157483" right="0.23622047244094491" top="0.74803149606299213" bottom="0.6692913385826772" header="0.51181102362204722" footer="0.51181102362204722"/>
  <pageSetup paperSize="9" scale="90" orientation="portrait" horizontalDpi="4294967294" verticalDpi="4294967293" r:id="rId1"/>
  <headerFooter alignWithMargins="0">
    <oddHeader>&amp;R&amp;14แบบปร.5 (พ)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6"/>
  <sheetViews>
    <sheetView showGridLines="0" view="pageBreakPreview" topLeftCell="A19" zoomScaleSheetLayoutView="100" workbookViewId="0">
      <selection activeCell="J5" sqref="J5"/>
    </sheetView>
  </sheetViews>
  <sheetFormatPr defaultColWidth="9.1640625" defaultRowHeight="24"/>
  <cols>
    <col min="1" max="1" width="7.5" style="273" customWidth="1"/>
    <col min="2" max="2" width="10.1640625" style="273" customWidth="1"/>
    <col min="3" max="3" width="29.5" style="273" customWidth="1"/>
    <col min="4" max="4" width="22.5" style="273" customWidth="1"/>
    <col min="5" max="5" width="17.6640625" style="273" customWidth="1"/>
    <col min="6" max="6" width="16.83203125" style="273" customWidth="1"/>
    <col min="7" max="7" width="18.5" style="273" customWidth="1"/>
    <col min="8" max="8" width="9.1640625" style="35" customWidth="1"/>
    <col min="9" max="9" width="13.5" style="35" customWidth="1"/>
    <col min="10" max="10" width="17.33203125" style="35" customWidth="1"/>
    <col min="11" max="16384" width="9.1640625" style="35"/>
  </cols>
  <sheetData>
    <row r="1" spans="1:14" ht="32.25" customHeight="1">
      <c r="A1" s="663" t="s">
        <v>54</v>
      </c>
      <c r="B1" s="663"/>
      <c r="C1" s="663"/>
      <c r="D1" s="663"/>
      <c r="E1" s="663"/>
      <c r="F1" s="663"/>
      <c r="G1" s="663"/>
    </row>
    <row r="2" spans="1:14" ht="23.25" customHeight="1">
      <c r="A2" s="293" t="s">
        <v>365</v>
      </c>
      <c r="B2" s="293"/>
      <c r="C2" s="293"/>
      <c r="D2" s="293"/>
      <c r="E2" s="293"/>
      <c r="F2" s="293"/>
      <c r="G2" s="293"/>
      <c r="H2" s="62"/>
      <c r="I2" s="62"/>
      <c r="J2" s="62"/>
      <c r="K2" s="62"/>
      <c r="L2" s="40"/>
    </row>
    <row r="3" spans="1:14" ht="21.75" customHeight="1">
      <c r="A3" s="646" t="str">
        <f>ปร5!A3</f>
        <v>ชื่อโครงการ/งานปรับปรุงอาคารคณะวิทยาศาสตร์ (อาคาร 23)</v>
      </c>
      <c r="B3" s="646"/>
      <c r="C3" s="646"/>
      <c r="D3" s="646"/>
      <c r="E3" s="646"/>
      <c r="F3" s="646"/>
      <c r="G3" s="646"/>
      <c r="H3" s="62"/>
      <c r="I3" s="62"/>
      <c r="J3" s="62"/>
      <c r="K3" s="62"/>
      <c r="L3" s="64"/>
      <c r="M3" s="64"/>
      <c r="N3" s="64"/>
    </row>
    <row r="4" spans="1:14" ht="23.25" customHeight="1">
      <c r="A4" s="294" t="s">
        <v>115</v>
      </c>
      <c r="B4" s="294"/>
      <c r="C4" s="294"/>
      <c r="D4" s="294"/>
      <c r="E4" s="294"/>
      <c r="F4" s="294"/>
      <c r="G4" s="294"/>
      <c r="H4" s="62"/>
      <c r="I4" s="62"/>
      <c r="J4" s="62"/>
      <c r="K4" s="62"/>
      <c r="L4" s="63"/>
      <c r="M4" s="63"/>
      <c r="N4" s="63"/>
    </row>
    <row r="5" spans="1:14" ht="23.25" customHeight="1">
      <c r="A5" s="665" t="s">
        <v>107</v>
      </c>
      <c r="B5" s="665"/>
      <c r="C5" s="665"/>
      <c r="D5" s="665"/>
      <c r="E5" s="665"/>
      <c r="F5" s="665"/>
      <c r="G5" s="665"/>
      <c r="H5" s="62"/>
      <c r="I5" s="63"/>
      <c r="J5" s="63"/>
      <c r="K5" s="63"/>
      <c r="L5" s="63"/>
      <c r="M5" s="63"/>
      <c r="N5" s="63"/>
    </row>
    <row r="6" spans="1:14" ht="23.25" customHeight="1">
      <c r="A6" s="665" t="s">
        <v>114</v>
      </c>
      <c r="B6" s="665"/>
      <c r="C6" s="665"/>
      <c r="D6" s="665"/>
      <c r="E6" s="665"/>
      <c r="F6" s="665"/>
      <c r="G6" s="665"/>
      <c r="H6" s="62"/>
      <c r="I6" s="63"/>
      <c r="J6" s="63"/>
      <c r="K6" s="63"/>
      <c r="L6" s="63"/>
      <c r="M6" s="63"/>
      <c r="N6" s="63"/>
    </row>
    <row r="7" spans="1:14" ht="23.25" customHeight="1">
      <c r="A7" s="665" t="str">
        <f>ปร5!A6</f>
        <v xml:space="preserve">คำนวณราคากลางโดย </v>
      </c>
      <c r="B7" s="665"/>
      <c r="C7" s="665"/>
      <c r="D7" s="665"/>
      <c r="E7" s="665"/>
      <c r="F7" s="665"/>
      <c r="G7" s="665"/>
      <c r="H7" s="40"/>
      <c r="I7" s="66"/>
      <c r="J7" s="63"/>
      <c r="K7" s="63"/>
      <c r="L7" s="63"/>
      <c r="M7" s="63"/>
      <c r="N7" s="63"/>
    </row>
    <row r="8" spans="1:14" ht="23.25" customHeight="1">
      <c r="A8" s="295"/>
      <c r="B8" s="296"/>
      <c r="C8" s="297"/>
      <c r="D8" s="684" t="s">
        <v>55</v>
      </c>
      <c r="E8" s="684"/>
      <c r="F8" s="684"/>
      <c r="G8" s="684"/>
      <c r="H8" s="40"/>
      <c r="I8" s="66"/>
      <c r="J8" s="63"/>
      <c r="K8" s="63"/>
      <c r="L8" s="63"/>
      <c r="M8" s="63"/>
      <c r="N8" s="63"/>
    </row>
    <row r="9" spans="1:14" ht="32.25" customHeight="1">
      <c r="A9" s="298" t="s">
        <v>13</v>
      </c>
      <c r="B9" s="680" t="s">
        <v>15</v>
      </c>
      <c r="C9" s="681"/>
      <c r="D9" s="299" t="s">
        <v>28</v>
      </c>
      <c r="E9" s="299" t="s">
        <v>60</v>
      </c>
      <c r="F9" s="300" t="s">
        <v>61</v>
      </c>
      <c r="G9" s="301" t="s">
        <v>14</v>
      </c>
      <c r="H9" s="40"/>
      <c r="I9" s="63"/>
      <c r="J9" s="63"/>
      <c r="K9"/>
      <c r="L9" s="63"/>
      <c r="M9" s="63"/>
      <c r="N9" s="65"/>
    </row>
    <row r="10" spans="1:14" ht="22.5" customHeight="1">
      <c r="A10" s="302">
        <v>1</v>
      </c>
      <c r="B10" s="682" t="s">
        <v>56</v>
      </c>
      <c r="C10" s="683"/>
      <c r="D10" s="289">
        <f>'สวนที่1-ก่อสร้าง(ปร4)'!K12</f>
        <v>0</v>
      </c>
      <c r="E10" s="303">
        <f>ปร5!H10</f>
        <v>1.3098000000000001</v>
      </c>
      <c r="F10" s="289">
        <f>D10*E10</f>
        <v>0</v>
      </c>
      <c r="G10" s="291"/>
    </row>
    <row r="11" spans="1:14" ht="22.5" customHeight="1">
      <c r="A11" s="304">
        <v>2</v>
      </c>
      <c r="B11" s="678" t="s">
        <v>57</v>
      </c>
      <c r="C11" s="679"/>
      <c r="D11" s="289">
        <f>'สวนที่1-ก่อสร้าง(ปร4)'!K13</f>
        <v>0</v>
      </c>
      <c r="E11" s="303">
        <f>ปร5!H10</f>
        <v>1.3098000000000001</v>
      </c>
      <c r="F11" s="289">
        <f>D11*E11</f>
        <v>0</v>
      </c>
      <c r="G11" s="305"/>
    </row>
    <row r="12" spans="1:14" ht="22.5" customHeight="1">
      <c r="A12" s="304">
        <v>3</v>
      </c>
      <c r="B12" s="678" t="s">
        <v>58</v>
      </c>
      <c r="C12" s="679"/>
      <c r="D12" s="289">
        <f>'สวนที่1-ก่อสร้าง(ปร4)'!K14</f>
        <v>0</v>
      </c>
      <c r="E12" s="303">
        <f>ปร5!H10</f>
        <v>1.3098000000000001</v>
      </c>
      <c r="F12" s="289">
        <f>D12*E12</f>
        <v>0</v>
      </c>
      <c r="G12" s="305"/>
    </row>
    <row r="13" spans="1:14" ht="22.5" customHeight="1">
      <c r="A13" s="304">
        <v>4</v>
      </c>
      <c r="B13" s="678" t="s">
        <v>59</v>
      </c>
      <c r="C13" s="679"/>
      <c r="D13" s="289">
        <f>'สวนที่1-ก่อสร้าง(ปร4)'!K15</f>
        <v>0</v>
      </c>
      <c r="E13" s="306">
        <f>ปร5!H10</f>
        <v>1.3098000000000001</v>
      </c>
      <c r="F13" s="289"/>
      <c r="G13" s="305"/>
    </row>
    <row r="14" spans="1:14" ht="22.5" customHeight="1">
      <c r="A14" s="304"/>
      <c r="B14" s="307"/>
      <c r="C14" s="308"/>
      <c r="D14" s="289"/>
      <c r="E14" s="289"/>
      <c r="F14" s="289"/>
      <c r="G14" s="305"/>
    </row>
    <row r="15" spans="1:14" ht="22.5" customHeight="1">
      <c r="A15" s="304"/>
      <c r="B15" s="308"/>
      <c r="C15" s="308"/>
      <c r="D15" s="289"/>
      <c r="E15" s="289"/>
      <c r="F15" s="289"/>
      <c r="G15" s="305"/>
    </row>
    <row r="16" spans="1:14" ht="22.5" customHeight="1">
      <c r="A16" s="304"/>
      <c r="B16" s="308" t="s">
        <v>62</v>
      </c>
      <c r="C16" s="309"/>
      <c r="D16" s="289"/>
      <c r="E16" s="289"/>
      <c r="F16" s="289"/>
      <c r="G16" s="305"/>
    </row>
    <row r="17" spans="1:9" ht="22.5" customHeight="1">
      <c r="A17" s="304"/>
      <c r="B17" s="308" t="s">
        <v>97</v>
      </c>
      <c r="C17" s="310"/>
      <c r="D17" s="289"/>
      <c r="E17" s="289"/>
      <c r="F17" s="289"/>
      <c r="G17" s="305"/>
    </row>
    <row r="18" spans="1:9" ht="22.5" customHeight="1">
      <c r="A18" s="304"/>
      <c r="B18" s="308" t="s">
        <v>63</v>
      </c>
      <c r="C18" s="309"/>
      <c r="D18" s="289"/>
      <c r="E18" s="289"/>
      <c r="F18" s="289"/>
      <c r="G18" s="305"/>
    </row>
    <row r="19" spans="1:9" ht="22.5" customHeight="1">
      <c r="A19" s="304"/>
      <c r="B19" s="308" t="s">
        <v>117</v>
      </c>
      <c r="C19" s="310"/>
      <c r="D19" s="289"/>
      <c r="E19" s="289"/>
      <c r="F19" s="289"/>
      <c r="G19" s="305"/>
    </row>
    <row r="20" spans="1:9" ht="22.5" customHeight="1">
      <c r="A20" s="304"/>
      <c r="B20" s="308" t="s">
        <v>64</v>
      </c>
      <c r="C20" s="310"/>
      <c r="D20" s="289"/>
      <c r="E20" s="289"/>
      <c r="F20" s="289"/>
      <c r="G20" s="305"/>
    </row>
    <row r="21" spans="1:9" ht="22.5" customHeight="1">
      <c r="A21" s="311"/>
      <c r="B21" s="312"/>
      <c r="C21" s="313"/>
      <c r="D21" s="314"/>
      <c r="E21" s="314"/>
      <c r="F21" s="314"/>
      <c r="G21" s="315"/>
    </row>
    <row r="22" spans="1:9" ht="22.5" customHeight="1" thickBot="1">
      <c r="A22" s="316"/>
      <c r="B22" s="317"/>
      <c r="C22" s="318"/>
      <c r="D22" s="319"/>
      <c r="E22" s="61" t="s">
        <v>65</v>
      </c>
      <c r="F22" s="320">
        <f>SUM(F10:F21)</f>
        <v>0</v>
      </c>
      <c r="G22" s="305"/>
    </row>
    <row r="23" spans="1:9" ht="24.75" thickTop="1"/>
    <row r="26" spans="1:9" s="40" customFormat="1">
      <c r="A26" s="274"/>
      <c r="B26" s="274"/>
      <c r="C26" s="274"/>
      <c r="D26" s="274"/>
      <c r="E26" s="274"/>
      <c r="F26" s="274"/>
      <c r="G26" s="274"/>
    </row>
    <row r="27" spans="1:9" s="40" customFormat="1">
      <c r="A27" s="274"/>
      <c r="B27" s="274"/>
      <c r="C27" s="274"/>
      <c r="D27" s="274"/>
      <c r="E27" s="274"/>
      <c r="F27" s="274"/>
      <c r="G27" s="274"/>
    </row>
    <row r="28" spans="1:9" s="40" customFormat="1" ht="27.75">
      <c r="A28" s="161"/>
      <c r="B28" s="161"/>
      <c r="C28" s="586"/>
      <c r="D28" s="586"/>
      <c r="E28" s="586"/>
      <c r="F28" s="586"/>
      <c r="G28" s="586"/>
      <c r="H28" s="586"/>
      <c r="I28" s="586"/>
    </row>
    <row r="29" spans="1:9" s="40" customFormat="1" ht="27.75">
      <c r="A29" s="161"/>
      <c r="B29" s="161"/>
      <c r="C29" s="161"/>
      <c r="D29" s="161"/>
      <c r="E29" s="161"/>
      <c r="F29" s="161"/>
      <c r="G29" s="161"/>
      <c r="H29" s="168"/>
      <c r="I29" s="168"/>
    </row>
    <row r="30" spans="1:9" s="40" customFormat="1" ht="27.75">
      <c r="A30" s="161"/>
      <c r="B30" s="161"/>
      <c r="C30" s="229"/>
      <c r="D30" s="229"/>
      <c r="E30" s="229"/>
      <c r="F30" s="229"/>
      <c r="G30" s="229"/>
      <c r="H30" s="169"/>
      <c r="I30" s="170"/>
    </row>
    <row r="31" spans="1:9" s="40" customFormat="1" ht="27.75">
      <c r="A31" s="161"/>
      <c r="B31" s="161"/>
      <c r="C31" s="586"/>
      <c r="D31" s="586"/>
      <c r="E31" s="586"/>
      <c r="F31" s="586"/>
      <c r="G31" s="586"/>
      <c r="H31" s="586"/>
      <c r="I31" s="586"/>
    </row>
    <row r="32" spans="1:9" s="40" customFormat="1" ht="27.75">
      <c r="A32" s="161"/>
      <c r="B32" s="161"/>
      <c r="C32" s="630"/>
      <c r="D32" s="630"/>
      <c r="E32" s="321"/>
      <c r="F32" s="321"/>
      <c r="G32" s="321"/>
      <c r="H32" s="168"/>
      <c r="I32" s="168"/>
    </row>
    <row r="33" spans="1:9" s="40" customFormat="1" ht="27.75">
      <c r="A33" s="161"/>
      <c r="B33" s="161"/>
      <c r="C33" s="322"/>
      <c r="D33" s="229"/>
      <c r="E33" s="229"/>
      <c r="F33" s="229"/>
      <c r="G33" s="229"/>
      <c r="H33" s="169"/>
      <c r="I33" s="169"/>
    </row>
    <row r="34" spans="1:9" s="40" customFormat="1" ht="27.75">
      <c r="A34" s="161"/>
      <c r="B34" s="161"/>
      <c r="C34" s="586"/>
      <c r="D34" s="586"/>
      <c r="E34" s="586"/>
      <c r="F34" s="586"/>
      <c r="G34" s="586"/>
      <c r="H34" s="586"/>
      <c r="I34" s="586"/>
    </row>
    <row r="35" spans="1:9" s="40" customFormat="1" ht="27.75">
      <c r="A35" s="161"/>
      <c r="B35" s="161"/>
      <c r="C35" s="629"/>
      <c r="D35" s="629"/>
      <c r="E35" s="161"/>
      <c r="F35" s="161"/>
      <c r="G35" s="161"/>
      <c r="H35" s="168"/>
      <c r="I35" s="172"/>
    </row>
    <row r="36" spans="1:9" s="40" customFormat="1">
      <c r="A36" s="274"/>
      <c r="B36" s="274"/>
      <c r="C36" s="274"/>
      <c r="D36" s="274"/>
      <c r="E36" s="274"/>
      <c r="F36" s="274"/>
      <c r="G36" s="274"/>
    </row>
  </sheetData>
  <mergeCells count="16">
    <mergeCell ref="B13:C13"/>
    <mergeCell ref="B11:C11"/>
    <mergeCell ref="B12:C12"/>
    <mergeCell ref="A1:G1"/>
    <mergeCell ref="B9:C9"/>
    <mergeCell ref="B10:C10"/>
    <mergeCell ref="D8:G8"/>
    <mergeCell ref="A5:G5"/>
    <mergeCell ref="A6:G6"/>
    <mergeCell ref="A7:G7"/>
    <mergeCell ref="A3:G3"/>
    <mergeCell ref="C28:I28"/>
    <mergeCell ref="C31:I31"/>
    <mergeCell ref="C32:D32"/>
    <mergeCell ref="C34:I34"/>
    <mergeCell ref="C35:D35"/>
  </mergeCells>
  <phoneticPr fontId="0" type="noConversion"/>
  <pageMargins left="0.39" right="0.23" top="0.73" bottom="0.67" header="0.5" footer="0.5"/>
  <pageSetup paperSize="9" scale="90" orientation="portrait" horizontalDpi="4294967294" r:id="rId1"/>
  <headerFooter alignWithMargins="0">
    <oddHeader>&amp;R&amp;14แบบปร.5 (ก)   แผ่นที่&amp;P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9"/>
  <sheetViews>
    <sheetView showGridLines="0" view="pageBreakPreview" zoomScale="90" zoomScaleNormal="100" zoomScaleSheetLayoutView="90" workbookViewId="0">
      <selection activeCell="L8" sqref="L8"/>
    </sheetView>
  </sheetViews>
  <sheetFormatPr defaultColWidth="9.1640625" defaultRowHeight="21.75"/>
  <cols>
    <col min="1" max="1" width="2.5" style="1" customWidth="1"/>
    <col min="2" max="2" width="7.5" style="35" customWidth="1"/>
    <col min="3" max="3" width="10.1640625" style="35" customWidth="1"/>
    <col min="4" max="4" width="42.6640625" style="35" customWidth="1"/>
    <col min="5" max="5" width="11.1640625" style="35" bestFit="1" customWidth="1"/>
    <col min="6" max="6" width="17.6640625" style="35" customWidth="1"/>
    <col min="7" max="7" width="16.83203125" style="35" customWidth="1"/>
    <col min="8" max="8" width="15.33203125" style="35" customWidth="1"/>
    <col min="9" max="9" width="9.1640625" style="1" customWidth="1"/>
    <col min="10" max="10" width="13.5" style="1" customWidth="1"/>
    <col min="11" max="11" width="17.33203125" style="1" customWidth="1"/>
    <col min="12" max="16384" width="9.1640625" style="1"/>
  </cols>
  <sheetData>
    <row r="1" spans="2:8" ht="19.5" customHeight="1">
      <c r="B1" s="663" t="s">
        <v>66</v>
      </c>
      <c r="C1" s="663"/>
      <c r="D1" s="663"/>
      <c r="E1" s="663"/>
      <c r="F1" s="663"/>
      <c r="G1" s="663"/>
      <c r="H1" s="663"/>
    </row>
    <row r="2" spans="2:8" ht="27" customHeight="1">
      <c r="B2" s="149" t="s">
        <v>365</v>
      </c>
      <c r="C2" s="149"/>
      <c r="D2" s="149"/>
      <c r="E2" s="149"/>
      <c r="F2" s="149"/>
      <c r="G2" s="149"/>
      <c r="H2" s="149"/>
    </row>
    <row r="3" spans="2:8" ht="23.25" customHeight="1">
      <c r="B3" s="692" t="str">
        <f>ปร5!A3</f>
        <v>ชื่อโครงการ/งานปรับปรุงอาคารคณะวิทยาศาสตร์ (อาคาร 23)</v>
      </c>
      <c r="C3" s="692"/>
      <c r="D3" s="692"/>
      <c r="E3" s="692"/>
      <c r="F3" s="692"/>
      <c r="G3" s="692"/>
      <c r="H3" s="692"/>
    </row>
    <row r="4" spans="2:8" ht="23.25" customHeight="1">
      <c r="B4" s="134" t="s">
        <v>112</v>
      </c>
      <c r="C4" s="134"/>
      <c r="D4" s="134"/>
      <c r="E4" s="134"/>
      <c r="F4" s="134"/>
      <c r="G4" s="134"/>
      <c r="H4" s="134"/>
    </row>
    <row r="5" spans="2:8" ht="23.25" customHeight="1">
      <c r="B5" s="688" t="s">
        <v>106</v>
      </c>
      <c r="C5" s="688"/>
      <c r="D5" s="688"/>
      <c r="E5" s="688"/>
      <c r="F5" s="688"/>
      <c r="G5" s="688"/>
      <c r="H5" s="688"/>
    </row>
    <row r="6" spans="2:8" ht="23.25" customHeight="1">
      <c r="B6" s="688" t="s">
        <v>107</v>
      </c>
      <c r="C6" s="688"/>
      <c r="D6" s="688"/>
      <c r="E6" s="688"/>
      <c r="F6" s="688"/>
      <c r="G6" s="688"/>
      <c r="H6" s="688"/>
    </row>
    <row r="7" spans="2:8" ht="23.25" customHeight="1">
      <c r="B7" s="688" t="s">
        <v>111</v>
      </c>
      <c r="C7" s="688"/>
      <c r="D7" s="688"/>
      <c r="E7" s="688"/>
      <c r="F7" s="688"/>
      <c r="G7" s="688"/>
      <c r="H7" s="688"/>
    </row>
    <row r="8" spans="2:8" ht="23.25" customHeight="1">
      <c r="B8" s="688" t="str">
        <f>ปร5!A6</f>
        <v xml:space="preserve">คำนวณราคากลางโดย </v>
      </c>
      <c r="C8" s="688"/>
      <c r="D8" s="688"/>
      <c r="E8" s="688"/>
      <c r="F8" s="688"/>
      <c r="G8" s="688"/>
      <c r="H8" s="688"/>
    </row>
    <row r="9" spans="2:8" ht="23.25" customHeight="1">
      <c r="B9" s="67"/>
      <c r="C9" s="41"/>
      <c r="D9" s="42"/>
      <c r="E9" s="689" t="s">
        <v>55</v>
      </c>
      <c r="F9" s="689"/>
      <c r="G9" s="689"/>
      <c r="H9" s="689"/>
    </row>
    <row r="10" spans="2:8" ht="32.25" customHeight="1">
      <c r="B10" s="43" t="s">
        <v>13</v>
      </c>
      <c r="C10" s="690" t="s">
        <v>15</v>
      </c>
      <c r="D10" s="691"/>
      <c r="E10" s="44" t="s">
        <v>67</v>
      </c>
      <c r="F10" s="44" t="s">
        <v>68</v>
      </c>
      <c r="G10" s="285" t="s">
        <v>61</v>
      </c>
      <c r="H10" s="43" t="s">
        <v>14</v>
      </c>
    </row>
    <row r="11" spans="2:8" ht="22.5" customHeight="1">
      <c r="B11" s="45"/>
      <c r="C11" s="682" t="s">
        <v>104</v>
      </c>
      <c r="D11" s="683"/>
      <c r="E11" s="289">
        <f>'สวนที่2-ครุภันจัดชื(ปร4) (2)'!K58</f>
        <v>0</v>
      </c>
      <c r="F11" s="289">
        <f>E11*7/100</f>
        <v>0</v>
      </c>
      <c r="G11" s="290">
        <f>E11+F11</f>
        <v>0</v>
      </c>
      <c r="H11" s="291"/>
    </row>
    <row r="12" spans="2:8" ht="22.5" customHeight="1">
      <c r="B12" s="47"/>
      <c r="C12" s="685"/>
      <c r="D12" s="686"/>
      <c r="E12" s="46"/>
      <c r="F12" s="46"/>
      <c r="G12" s="68"/>
      <c r="H12" s="48"/>
    </row>
    <row r="13" spans="2:8" ht="22.5" customHeight="1">
      <c r="B13" s="47"/>
      <c r="C13" s="685"/>
      <c r="D13" s="686"/>
      <c r="E13" s="46"/>
      <c r="F13" s="46"/>
      <c r="G13" s="68"/>
      <c r="H13" s="48"/>
    </row>
    <row r="14" spans="2:8" ht="22.5" customHeight="1">
      <c r="B14" s="47"/>
      <c r="C14" s="685"/>
      <c r="D14" s="686"/>
      <c r="E14" s="46"/>
      <c r="F14" s="46"/>
      <c r="G14" s="68"/>
      <c r="H14" s="48"/>
    </row>
    <row r="15" spans="2:8" ht="22.5" customHeight="1">
      <c r="B15" s="47"/>
      <c r="C15" s="685"/>
      <c r="D15" s="686"/>
      <c r="E15" s="46"/>
      <c r="F15" s="46"/>
      <c r="G15" s="287"/>
      <c r="H15" s="48"/>
    </row>
    <row r="16" spans="2:8" ht="22.5" customHeight="1">
      <c r="B16" s="47"/>
      <c r="C16" s="49"/>
      <c r="D16" s="49"/>
      <c r="E16" s="46"/>
      <c r="F16" s="46"/>
      <c r="G16" s="287"/>
      <c r="H16" s="48"/>
    </row>
    <row r="17" spans="2:10" ht="22.5" customHeight="1">
      <c r="B17" s="47"/>
      <c r="C17" s="49"/>
      <c r="D17" s="50"/>
      <c r="E17" s="46"/>
      <c r="F17" s="46"/>
      <c r="G17" s="46"/>
      <c r="H17" s="48"/>
    </row>
    <row r="18" spans="2:10" ht="22.5" customHeight="1">
      <c r="B18" s="47"/>
      <c r="C18" s="49"/>
      <c r="D18" s="51"/>
      <c r="E18" s="46"/>
      <c r="F18" s="46"/>
      <c r="G18" s="46"/>
      <c r="H18" s="48"/>
    </row>
    <row r="19" spans="2:10" ht="22.5" customHeight="1">
      <c r="B19" s="47"/>
      <c r="C19" s="49"/>
      <c r="D19" s="50"/>
      <c r="E19" s="46"/>
      <c r="F19" s="46"/>
      <c r="G19" s="46"/>
      <c r="H19" s="48"/>
    </row>
    <row r="20" spans="2:10" ht="22.5" customHeight="1">
      <c r="B20" s="47"/>
      <c r="C20" s="49"/>
      <c r="D20" s="51"/>
      <c r="E20" s="46"/>
      <c r="F20" s="46"/>
      <c r="G20" s="46"/>
      <c r="H20" s="48"/>
    </row>
    <row r="21" spans="2:10" ht="22.5" customHeight="1">
      <c r="B21" s="47"/>
      <c r="C21" s="49"/>
      <c r="D21" s="51"/>
      <c r="E21" s="46"/>
      <c r="F21" s="46"/>
      <c r="G21" s="46"/>
      <c r="H21" s="48"/>
    </row>
    <row r="22" spans="2:10" ht="22.5" customHeight="1">
      <c r="B22" s="52"/>
      <c r="C22" s="53"/>
      <c r="D22" s="54"/>
      <c r="E22" s="55"/>
      <c r="F22" s="55"/>
      <c r="G22" s="55"/>
      <c r="H22" s="56"/>
    </row>
    <row r="23" spans="2:10" ht="22.5" customHeight="1" thickBot="1">
      <c r="B23" s="57"/>
      <c r="C23" s="58"/>
      <c r="D23" s="59"/>
      <c r="E23" s="60"/>
      <c r="F23" s="61" t="s">
        <v>65</v>
      </c>
      <c r="G23" s="292">
        <f>SUM(G11:G22)</f>
        <v>0</v>
      </c>
      <c r="H23" s="48"/>
    </row>
    <row r="24" spans="2:10" ht="22.5" thickTop="1"/>
    <row r="26" spans="2:10">
      <c r="B26" s="687"/>
      <c r="C26" s="687"/>
      <c r="D26" s="687"/>
      <c r="E26" s="687"/>
      <c r="F26" s="687"/>
      <c r="G26" s="687"/>
      <c r="H26" s="687"/>
    </row>
    <row r="27" spans="2:10">
      <c r="B27" s="687"/>
      <c r="C27" s="687"/>
      <c r="D27" s="687"/>
      <c r="E27" s="687"/>
      <c r="F27" s="687"/>
      <c r="G27" s="687"/>
      <c r="H27" s="687"/>
    </row>
    <row r="28" spans="2:10">
      <c r="B28" s="687"/>
      <c r="C28" s="687"/>
      <c r="D28" s="687"/>
      <c r="E28" s="687"/>
      <c r="F28" s="687"/>
      <c r="G28" s="687"/>
      <c r="H28" s="687"/>
    </row>
    <row r="29" spans="2:10">
      <c r="B29" s="687"/>
      <c r="C29" s="687"/>
      <c r="D29" s="687"/>
      <c r="E29" s="687"/>
      <c r="F29" s="687"/>
      <c r="G29" s="687"/>
      <c r="H29" s="687"/>
    </row>
    <row r="30" spans="2:10">
      <c r="B30" s="687"/>
      <c r="C30" s="687"/>
      <c r="D30" s="687"/>
      <c r="E30" s="687"/>
      <c r="F30" s="687"/>
      <c r="G30" s="687"/>
      <c r="H30" s="687"/>
    </row>
    <row r="31" spans="2:10" s="173" customFormat="1" ht="27.75">
      <c r="B31" s="288"/>
      <c r="C31" s="288"/>
      <c r="D31" s="586"/>
      <c r="E31" s="586"/>
      <c r="F31" s="586"/>
      <c r="G31" s="586"/>
      <c r="H31" s="586"/>
      <c r="I31" s="586"/>
      <c r="J31" s="586"/>
    </row>
    <row r="32" spans="2:10" s="173" customFormat="1" ht="27.75">
      <c r="B32" s="288"/>
      <c r="C32" s="288"/>
      <c r="D32" s="587"/>
      <c r="E32" s="587"/>
      <c r="F32" s="168"/>
      <c r="G32" s="168"/>
      <c r="H32" s="168"/>
      <c r="I32" s="168"/>
      <c r="J32" s="168"/>
    </row>
    <row r="33" spans="2:10" s="173" customFormat="1" ht="27.75">
      <c r="B33" s="288"/>
      <c r="C33" s="288"/>
      <c r="D33" s="169"/>
      <c r="E33" s="169"/>
      <c r="F33" s="169"/>
      <c r="G33" s="169"/>
      <c r="H33" s="169"/>
      <c r="I33" s="169"/>
      <c r="J33" s="170"/>
    </row>
    <row r="34" spans="2:10" s="173" customFormat="1" ht="27.75">
      <c r="B34" s="288"/>
      <c r="C34" s="288"/>
      <c r="D34" s="586"/>
      <c r="E34" s="586"/>
      <c r="F34" s="586"/>
      <c r="G34" s="586"/>
      <c r="H34" s="586"/>
      <c r="I34" s="586"/>
      <c r="J34" s="586"/>
    </row>
    <row r="35" spans="2:10" s="173" customFormat="1" ht="27.75">
      <c r="B35" s="288"/>
      <c r="C35" s="288"/>
      <c r="D35" s="588"/>
      <c r="E35" s="588"/>
      <c r="F35" s="178"/>
      <c r="G35" s="178"/>
      <c r="H35" s="178"/>
      <c r="I35" s="168"/>
      <c r="J35" s="168"/>
    </row>
    <row r="36" spans="2:10" s="173" customFormat="1" ht="27.75">
      <c r="B36" s="288"/>
      <c r="C36" s="288"/>
      <c r="D36" s="284"/>
      <c r="E36" s="169"/>
      <c r="F36" s="169"/>
      <c r="G36" s="169"/>
      <c r="H36" s="169"/>
      <c r="I36" s="169"/>
      <c r="J36" s="169"/>
    </row>
    <row r="37" spans="2:10" s="173" customFormat="1" ht="27.75">
      <c r="B37" s="40"/>
      <c r="C37" s="40"/>
      <c r="D37" s="586"/>
      <c r="E37" s="586"/>
      <c r="F37" s="586"/>
      <c r="G37" s="586"/>
      <c r="H37" s="586"/>
      <c r="I37" s="586"/>
      <c r="J37" s="586"/>
    </row>
    <row r="38" spans="2:10" s="173" customFormat="1" ht="27.75">
      <c r="B38" s="40"/>
      <c r="C38" s="40"/>
      <c r="D38" s="587"/>
      <c r="E38" s="587"/>
      <c r="F38" s="168"/>
      <c r="G38" s="168"/>
      <c r="H38" s="168"/>
      <c r="I38" s="168"/>
      <c r="J38" s="172"/>
    </row>
    <row r="39" spans="2:10" s="173" customFormat="1">
      <c r="B39" s="40"/>
      <c r="C39" s="40"/>
      <c r="D39" s="40"/>
      <c r="E39" s="40"/>
      <c r="F39" s="40"/>
      <c r="G39" s="40"/>
      <c r="H39" s="40"/>
    </row>
  </sheetData>
  <mergeCells count="24">
    <mergeCell ref="C11:D11"/>
    <mergeCell ref="C12:D12"/>
    <mergeCell ref="B8:H8"/>
    <mergeCell ref="E9:H9"/>
    <mergeCell ref="B1:H1"/>
    <mergeCell ref="B5:H5"/>
    <mergeCell ref="B6:H6"/>
    <mergeCell ref="B7:H7"/>
    <mergeCell ref="C10:D10"/>
    <mergeCell ref="B3:H3"/>
    <mergeCell ref="C13:D13"/>
    <mergeCell ref="C14:D14"/>
    <mergeCell ref="B26:H26"/>
    <mergeCell ref="B27:H27"/>
    <mergeCell ref="B28:H28"/>
    <mergeCell ref="D38:E38"/>
    <mergeCell ref="D32:E32"/>
    <mergeCell ref="D34:J34"/>
    <mergeCell ref="D37:J37"/>
    <mergeCell ref="C15:D15"/>
    <mergeCell ref="B29:H29"/>
    <mergeCell ref="B30:H30"/>
    <mergeCell ref="D31:J31"/>
    <mergeCell ref="D35:E35"/>
  </mergeCells>
  <phoneticPr fontId="46" type="noConversion"/>
  <pageMargins left="0.39" right="0.23" top="0.73" bottom="0.67" header="0.5" footer="0.5"/>
  <pageSetup paperSize="9" scale="90" orientation="portrait" horizontalDpi="4294967294" verticalDpi="4294967293" r:id="rId1"/>
  <headerFooter alignWithMargins="0">
    <oddHeader>&amp;R&amp;14แบบปร.5 (ข)   แผ่นที่&amp;P 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1080"/>
  </sheetPr>
  <dimension ref="A1:Q571"/>
  <sheetViews>
    <sheetView view="pageBreakPreview" topLeftCell="B1" zoomScaleSheetLayoutView="100" workbookViewId="0">
      <selection activeCell="G145" sqref="G145:K145"/>
    </sheetView>
  </sheetViews>
  <sheetFormatPr defaultRowHeight="24"/>
  <cols>
    <col min="1" max="1" width="6.83203125" style="35" hidden="1" customWidth="1"/>
    <col min="2" max="2" width="5.83203125" style="219" customWidth="1"/>
    <col min="3" max="3" width="5.5" style="220" customWidth="1"/>
    <col min="4" max="4" width="66.83203125" style="221" customWidth="1"/>
    <col min="5" max="5" width="10.5" style="534" customWidth="1"/>
    <col min="6" max="6" width="14" style="479" customWidth="1"/>
    <col min="7" max="7" width="16.83203125" style="222" customWidth="1"/>
    <col min="8" max="8" width="18.83203125" style="222" customWidth="1"/>
    <col min="9" max="9" width="14" style="222" customWidth="1"/>
    <col min="10" max="10" width="18.33203125" style="222" customWidth="1"/>
    <col min="11" max="11" width="18.1640625" style="222" customWidth="1"/>
    <col min="12" max="12" width="17" style="223" customWidth="1"/>
    <col min="13" max="13" width="14.5" style="35" bestFit="1" customWidth="1"/>
    <col min="14" max="14" width="13.33203125" style="35" bestFit="1" customWidth="1"/>
    <col min="15" max="15" width="9.83203125" style="35" bestFit="1" customWidth="1"/>
    <col min="16" max="16384" width="9.33203125" style="35"/>
  </cols>
  <sheetData>
    <row r="1" spans="2:12" ht="35.25" customHeight="1">
      <c r="B1" s="765" t="s">
        <v>50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</row>
    <row r="2" spans="2:12" ht="22.5" customHeight="1">
      <c r="B2" s="644" t="s">
        <v>365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</row>
    <row r="3" spans="2:12" ht="24" customHeight="1">
      <c r="B3" s="766" t="str">
        <f>ปร5!A3</f>
        <v>ชื่อโครงการ/งานปรับปรุงอาคารคณะวิทยาศาสตร์ (อาคาร 23)</v>
      </c>
      <c r="C3" s="646"/>
      <c r="D3" s="646"/>
      <c r="E3" s="646"/>
      <c r="F3" s="646"/>
      <c r="G3" s="646"/>
      <c r="H3" s="646"/>
      <c r="I3" s="646"/>
      <c r="J3" s="646"/>
      <c r="K3" s="646"/>
      <c r="L3" s="767"/>
    </row>
    <row r="4" spans="2:12">
      <c r="B4" s="644" t="s">
        <v>108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</row>
    <row r="5" spans="2:12">
      <c r="B5" s="644" t="s">
        <v>107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</row>
    <row r="6" spans="2:12">
      <c r="B6" s="644" t="str">
        <f>ปร5!A6</f>
        <v xml:space="preserve">คำนวณราคากลางโดย 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</row>
    <row r="7" spans="2:12" ht="24.75" thickBot="1">
      <c r="B7" s="753" t="s">
        <v>55</v>
      </c>
      <c r="C7" s="653"/>
      <c r="D7" s="653"/>
      <c r="E7" s="653"/>
      <c r="F7" s="653"/>
      <c r="G7" s="653"/>
      <c r="H7" s="653"/>
      <c r="I7" s="653"/>
      <c r="J7" s="653"/>
      <c r="K7" s="653"/>
      <c r="L7" s="754" t="s">
        <v>55</v>
      </c>
    </row>
    <row r="8" spans="2:12" ht="22.15" customHeight="1" thickTop="1">
      <c r="B8" s="751" t="s">
        <v>13</v>
      </c>
      <c r="C8" s="755" t="s">
        <v>15</v>
      </c>
      <c r="D8" s="756"/>
      <c r="E8" s="759" t="s">
        <v>17</v>
      </c>
      <c r="F8" s="759" t="s">
        <v>16</v>
      </c>
      <c r="G8" s="705" t="s">
        <v>18</v>
      </c>
      <c r="H8" s="706"/>
      <c r="I8" s="703" t="s">
        <v>19</v>
      </c>
      <c r="J8" s="704"/>
      <c r="K8" s="181" t="s">
        <v>20</v>
      </c>
      <c r="L8" s="749" t="s">
        <v>14</v>
      </c>
    </row>
    <row r="9" spans="2:12" ht="22.15" customHeight="1">
      <c r="B9" s="752"/>
      <c r="C9" s="757"/>
      <c r="D9" s="758"/>
      <c r="E9" s="760"/>
      <c r="F9" s="760"/>
      <c r="G9" s="429" t="s">
        <v>51</v>
      </c>
      <c r="H9" s="429" t="s">
        <v>52</v>
      </c>
      <c r="I9" s="429" t="s">
        <v>51</v>
      </c>
      <c r="J9" s="429" t="s">
        <v>52</v>
      </c>
      <c r="K9" s="182" t="s">
        <v>53</v>
      </c>
      <c r="L9" s="750"/>
    </row>
    <row r="10" spans="2:12" ht="22.15" customHeight="1">
      <c r="B10" s="183"/>
      <c r="C10" s="768" t="s">
        <v>92</v>
      </c>
      <c r="D10" s="769"/>
      <c r="E10" s="184"/>
      <c r="F10" s="430"/>
      <c r="G10" s="535"/>
      <c r="H10" s="535"/>
      <c r="I10" s="535"/>
      <c r="J10" s="535"/>
      <c r="K10" s="535"/>
      <c r="L10" s="185"/>
    </row>
    <row r="11" spans="2:12" ht="22.15" customHeight="1">
      <c r="B11" s="186"/>
      <c r="C11" s="763" t="s">
        <v>70</v>
      </c>
      <c r="D11" s="764"/>
      <c r="E11" s="431"/>
      <c r="F11" s="359"/>
      <c r="G11" s="562"/>
      <c r="H11" s="563"/>
      <c r="I11" s="360"/>
      <c r="J11" s="360"/>
      <c r="K11" s="536"/>
      <c r="L11" s="187"/>
    </row>
    <row r="12" spans="2:12" ht="22.15" customHeight="1">
      <c r="B12" s="186">
        <v>1</v>
      </c>
      <c r="C12" s="761" t="s">
        <v>101</v>
      </c>
      <c r="D12" s="762"/>
      <c r="E12" s="191" t="s">
        <v>21</v>
      </c>
      <c r="F12" s="359"/>
      <c r="G12" s="538"/>
      <c r="H12" s="563"/>
      <c r="I12" s="360"/>
      <c r="J12" s="360"/>
      <c r="K12" s="537">
        <f>K77</f>
        <v>0</v>
      </c>
      <c r="L12" s="188"/>
    </row>
    <row r="13" spans="2:12" ht="22.15" customHeight="1">
      <c r="B13" s="186">
        <v>2</v>
      </c>
      <c r="C13" s="761" t="s">
        <v>71</v>
      </c>
      <c r="D13" s="762"/>
      <c r="E13" s="191" t="s">
        <v>21</v>
      </c>
      <c r="F13" s="433"/>
      <c r="G13" s="538"/>
      <c r="H13" s="361"/>
      <c r="I13" s="360"/>
      <c r="J13" s="360"/>
      <c r="K13" s="538">
        <f>K142</f>
        <v>0</v>
      </c>
      <c r="L13" s="189"/>
    </row>
    <row r="14" spans="2:12" ht="22.15" customHeight="1">
      <c r="B14" s="186">
        <v>3</v>
      </c>
      <c r="C14" s="761" t="s">
        <v>72</v>
      </c>
      <c r="D14" s="762"/>
      <c r="E14" s="191" t="s">
        <v>21</v>
      </c>
      <c r="F14" s="434"/>
      <c r="G14" s="538"/>
      <c r="H14" s="361"/>
      <c r="I14" s="360"/>
      <c r="J14" s="360"/>
      <c r="K14" s="538">
        <f>K388</f>
        <v>0</v>
      </c>
      <c r="L14" s="188"/>
    </row>
    <row r="15" spans="2:12" ht="22.15" customHeight="1">
      <c r="B15" s="190">
        <v>4</v>
      </c>
      <c r="C15" s="761" t="s">
        <v>109</v>
      </c>
      <c r="D15" s="762"/>
      <c r="E15" s="486" t="s">
        <v>21</v>
      </c>
      <c r="F15" s="359"/>
      <c r="G15" s="360"/>
      <c r="H15" s="360"/>
      <c r="I15" s="360"/>
      <c r="J15" s="360"/>
      <c r="K15" s="538">
        <f>K493</f>
        <v>0</v>
      </c>
      <c r="L15" s="188"/>
    </row>
    <row r="16" spans="2:12" ht="22.15" customHeight="1">
      <c r="B16" s="190"/>
      <c r="C16" s="739"/>
      <c r="D16" s="740"/>
      <c r="E16" s="432"/>
      <c r="F16" s="359"/>
      <c r="G16" s="360"/>
      <c r="H16" s="360"/>
      <c r="I16" s="360"/>
      <c r="J16" s="360"/>
      <c r="K16" s="361"/>
      <c r="L16" s="188"/>
    </row>
    <row r="17" spans="2:12" ht="22.15" customHeight="1">
      <c r="B17" s="190"/>
      <c r="C17" s="739"/>
      <c r="D17" s="740"/>
      <c r="E17" s="432"/>
      <c r="F17" s="359"/>
      <c r="G17" s="360"/>
      <c r="H17" s="360"/>
      <c r="I17" s="360"/>
      <c r="J17" s="360"/>
      <c r="K17" s="361"/>
      <c r="L17" s="188"/>
    </row>
    <row r="18" spans="2:12" ht="22.15" customHeight="1">
      <c r="B18" s="190"/>
      <c r="C18" s="739"/>
      <c r="D18" s="740"/>
      <c r="E18" s="432"/>
      <c r="F18" s="359"/>
      <c r="G18" s="360"/>
      <c r="H18" s="360"/>
      <c r="I18" s="360"/>
      <c r="J18" s="360"/>
      <c r="K18" s="361"/>
      <c r="L18" s="188"/>
    </row>
    <row r="19" spans="2:12" ht="22.15" customHeight="1">
      <c r="B19" s="190"/>
      <c r="C19" s="739"/>
      <c r="D19" s="740"/>
      <c r="E19" s="432"/>
      <c r="F19" s="359"/>
      <c r="G19" s="360"/>
      <c r="H19" s="360"/>
      <c r="I19" s="360"/>
      <c r="J19" s="360"/>
      <c r="K19" s="361"/>
      <c r="L19" s="188"/>
    </row>
    <row r="20" spans="2:12" ht="22.15" customHeight="1">
      <c r="B20" s="190"/>
      <c r="C20" s="739"/>
      <c r="D20" s="740"/>
      <c r="E20" s="432"/>
      <c r="F20" s="359"/>
      <c r="G20" s="360"/>
      <c r="H20" s="360"/>
      <c r="I20" s="360"/>
      <c r="J20" s="360"/>
      <c r="K20" s="361"/>
      <c r="L20" s="188"/>
    </row>
    <row r="21" spans="2:12" ht="22.15" customHeight="1">
      <c r="B21" s="190"/>
      <c r="C21" s="739"/>
      <c r="D21" s="740"/>
      <c r="E21" s="432"/>
      <c r="F21" s="359"/>
      <c r="G21" s="360"/>
      <c r="H21" s="360"/>
      <c r="I21" s="360"/>
      <c r="J21" s="360"/>
      <c r="K21" s="361"/>
      <c r="L21" s="188"/>
    </row>
    <row r="22" spans="2:12" ht="22.15" customHeight="1">
      <c r="B22" s="190"/>
      <c r="C22" s="739"/>
      <c r="D22" s="740"/>
      <c r="E22" s="432"/>
      <c r="F22" s="359"/>
      <c r="G22" s="360"/>
      <c r="H22" s="360"/>
      <c r="I22" s="360"/>
      <c r="J22" s="360"/>
      <c r="K22" s="361"/>
      <c r="L22" s="188"/>
    </row>
    <row r="23" spans="2:12" ht="22.15" customHeight="1">
      <c r="B23" s="190"/>
      <c r="C23" s="739"/>
      <c r="D23" s="740"/>
      <c r="E23" s="432"/>
      <c r="F23" s="359"/>
      <c r="G23" s="360"/>
      <c r="H23" s="360"/>
      <c r="I23" s="360"/>
      <c r="J23" s="360"/>
      <c r="K23" s="361"/>
      <c r="L23" s="188"/>
    </row>
    <row r="24" spans="2:12" ht="22.15" customHeight="1">
      <c r="B24" s="190"/>
      <c r="C24" s="739"/>
      <c r="D24" s="740"/>
      <c r="E24" s="432"/>
      <c r="F24" s="359"/>
      <c r="G24" s="360"/>
      <c r="H24" s="360"/>
      <c r="I24" s="360"/>
      <c r="J24" s="360"/>
      <c r="K24" s="361"/>
      <c r="L24" s="188"/>
    </row>
    <row r="25" spans="2:12" ht="22.15" customHeight="1">
      <c r="B25" s="190"/>
      <c r="C25" s="739"/>
      <c r="D25" s="740"/>
      <c r="E25" s="432"/>
      <c r="F25" s="359"/>
      <c r="G25" s="360"/>
      <c r="H25" s="360"/>
      <c r="I25" s="360"/>
      <c r="J25" s="360"/>
      <c r="K25" s="361"/>
      <c r="L25" s="188"/>
    </row>
    <row r="26" spans="2:12" ht="22.15" customHeight="1">
      <c r="B26" s="190"/>
      <c r="C26" s="739"/>
      <c r="D26" s="740"/>
      <c r="E26" s="432"/>
      <c r="F26" s="359"/>
      <c r="G26" s="360"/>
      <c r="H26" s="360"/>
      <c r="I26" s="360"/>
      <c r="J26" s="360"/>
      <c r="K26" s="361"/>
      <c r="L26" s="188"/>
    </row>
    <row r="27" spans="2:12" ht="22.15" customHeight="1">
      <c r="B27" s="190"/>
      <c r="C27" s="739"/>
      <c r="D27" s="740"/>
      <c r="E27" s="432"/>
      <c r="F27" s="359"/>
      <c r="G27" s="360"/>
      <c r="H27" s="360"/>
      <c r="I27" s="360"/>
      <c r="J27" s="360"/>
      <c r="K27" s="361"/>
      <c r="L27" s="188"/>
    </row>
    <row r="28" spans="2:12" ht="22.15" customHeight="1">
      <c r="B28" s="190"/>
      <c r="C28" s="739"/>
      <c r="D28" s="740"/>
      <c r="E28" s="431"/>
      <c r="F28" s="359"/>
      <c r="G28" s="360"/>
      <c r="H28" s="563"/>
      <c r="I28" s="360"/>
      <c r="J28" s="360"/>
      <c r="K28" s="361"/>
      <c r="L28" s="188"/>
    </row>
    <row r="29" spans="2:12" ht="22.15" customHeight="1">
      <c r="B29" s="190"/>
      <c r="C29" s="739"/>
      <c r="D29" s="740"/>
      <c r="E29" s="431"/>
      <c r="F29" s="359"/>
      <c r="G29" s="360"/>
      <c r="H29" s="563"/>
      <c r="I29" s="360"/>
      <c r="J29" s="360"/>
      <c r="K29" s="361"/>
      <c r="L29" s="188"/>
    </row>
    <row r="30" spans="2:12" ht="22.15" customHeight="1">
      <c r="B30" s="190"/>
      <c r="C30" s="739"/>
      <c r="D30" s="740"/>
      <c r="E30" s="431"/>
      <c r="F30" s="359"/>
      <c r="G30" s="360"/>
      <c r="H30" s="563"/>
      <c r="I30" s="360"/>
      <c r="J30" s="360"/>
      <c r="K30" s="361"/>
      <c r="L30" s="188"/>
    </row>
    <row r="31" spans="2:12" ht="22.15" customHeight="1">
      <c r="B31" s="190"/>
      <c r="C31" s="739"/>
      <c r="D31" s="740"/>
      <c r="E31" s="431"/>
      <c r="F31" s="359"/>
      <c r="G31" s="360"/>
      <c r="H31" s="563"/>
      <c r="I31" s="360"/>
      <c r="J31" s="360"/>
      <c r="K31" s="361"/>
      <c r="L31" s="188"/>
    </row>
    <row r="32" spans="2:12" ht="22.15" customHeight="1">
      <c r="B32" s="190"/>
      <c r="C32" s="739"/>
      <c r="D32" s="740"/>
      <c r="E32" s="431"/>
      <c r="F32" s="359"/>
      <c r="G32" s="360"/>
      <c r="H32" s="563"/>
      <c r="I32" s="360"/>
      <c r="J32" s="360"/>
      <c r="K32" s="361"/>
      <c r="L32" s="188"/>
    </row>
    <row r="33" spans="2:15" ht="22.15" customHeight="1">
      <c r="B33" s="190"/>
      <c r="C33" s="739"/>
      <c r="D33" s="740"/>
      <c r="E33" s="431"/>
      <c r="F33" s="359"/>
      <c r="G33" s="360"/>
      <c r="H33" s="563"/>
      <c r="I33" s="360"/>
      <c r="J33" s="360"/>
      <c r="K33" s="361"/>
      <c r="L33" s="188"/>
    </row>
    <row r="34" spans="2:15" ht="22.15" customHeight="1">
      <c r="B34" s="190"/>
      <c r="C34" s="739"/>
      <c r="D34" s="740"/>
      <c r="E34" s="431"/>
      <c r="F34" s="359"/>
      <c r="G34" s="360"/>
      <c r="H34" s="563"/>
      <c r="I34" s="360"/>
      <c r="J34" s="360"/>
      <c r="K34" s="361"/>
      <c r="L34" s="188"/>
    </row>
    <row r="35" spans="2:15" ht="22.15" customHeight="1">
      <c r="B35" s="190"/>
      <c r="C35" s="739"/>
      <c r="D35" s="740"/>
      <c r="E35" s="431"/>
      <c r="F35" s="359"/>
      <c r="G35" s="360"/>
      <c r="H35" s="563"/>
      <c r="I35" s="360"/>
      <c r="J35" s="360"/>
      <c r="K35" s="361"/>
      <c r="L35" s="188"/>
    </row>
    <row r="36" spans="2:15" ht="22.15" customHeight="1">
      <c r="B36" s="190"/>
      <c r="C36" s="739"/>
      <c r="D36" s="740"/>
      <c r="E36" s="431"/>
      <c r="F36" s="359"/>
      <c r="G36" s="360"/>
      <c r="H36" s="563"/>
      <c r="I36" s="360"/>
      <c r="J36" s="360"/>
      <c r="K36" s="361"/>
      <c r="L36" s="188"/>
    </row>
    <row r="37" spans="2:15" ht="22.15" customHeight="1">
      <c r="B37" s="190"/>
      <c r="C37" s="739"/>
      <c r="D37" s="740"/>
      <c r="E37" s="431"/>
      <c r="F37" s="359"/>
      <c r="G37" s="360"/>
      <c r="H37" s="563"/>
      <c r="I37" s="360"/>
      <c r="J37" s="360"/>
      <c r="K37" s="361"/>
      <c r="L37" s="188"/>
    </row>
    <row r="38" spans="2:15" ht="22.15" customHeight="1">
      <c r="B38" s="190"/>
      <c r="C38" s="739"/>
      <c r="D38" s="740"/>
      <c r="E38" s="431"/>
      <c r="F38" s="359"/>
      <c r="G38" s="360"/>
      <c r="H38" s="563"/>
      <c r="I38" s="360"/>
      <c r="J38" s="360"/>
      <c r="K38" s="361"/>
      <c r="L38" s="188"/>
    </row>
    <row r="39" spans="2:15" ht="22.15" customHeight="1">
      <c r="B39" s="190"/>
      <c r="C39" s="739"/>
      <c r="D39" s="740"/>
      <c r="E39" s="431"/>
      <c r="F39" s="359"/>
      <c r="G39" s="360"/>
      <c r="H39" s="563"/>
      <c r="I39" s="360"/>
      <c r="J39" s="360"/>
      <c r="K39" s="361"/>
      <c r="L39" s="188"/>
    </row>
    <row r="40" spans="2:15" ht="22.15" customHeight="1">
      <c r="B40" s="190"/>
      <c r="C40" s="739"/>
      <c r="D40" s="740"/>
      <c r="E40" s="431"/>
      <c r="F40" s="359"/>
      <c r="G40" s="360"/>
      <c r="H40" s="563"/>
      <c r="I40" s="360"/>
      <c r="J40" s="360"/>
      <c r="K40" s="361"/>
      <c r="L40" s="188"/>
    </row>
    <row r="41" spans="2:15" ht="22.15" customHeight="1">
      <c r="B41" s="192"/>
      <c r="C41" s="770"/>
      <c r="D41" s="771"/>
      <c r="E41" s="436"/>
      <c r="F41" s="435"/>
      <c r="G41" s="556"/>
      <c r="H41" s="558"/>
      <c r="I41" s="556"/>
      <c r="J41" s="556"/>
      <c r="K41" s="538"/>
      <c r="L41" s="193"/>
    </row>
    <row r="42" spans="2:15" ht="22.15" customHeight="1">
      <c r="B42" s="194"/>
      <c r="C42" s="719" t="s">
        <v>95</v>
      </c>
      <c r="D42" s="720"/>
      <c r="E42" s="438"/>
      <c r="F42" s="437"/>
      <c r="G42" s="557"/>
      <c r="H42" s="557"/>
      <c r="I42" s="564"/>
      <c r="J42" s="557"/>
      <c r="K42" s="539">
        <f>SUM(K10:K41)</f>
        <v>0</v>
      </c>
      <c r="L42" s="195"/>
    </row>
    <row r="43" spans="2:15" ht="22.15" customHeight="1">
      <c r="B43" s="196">
        <v>1</v>
      </c>
      <c r="C43" s="786" t="s">
        <v>101</v>
      </c>
      <c r="D43" s="787"/>
      <c r="E43" s="487"/>
      <c r="F43" s="439"/>
      <c r="G43" s="558"/>
      <c r="H43" s="558"/>
      <c r="I43" s="562"/>
      <c r="J43" s="558"/>
      <c r="K43" s="537"/>
      <c r="L43" s="197"/>
    </row>
    <row r="44" spans="2:15" ht="22.15" customHeight="1">
      <c r="B44" s="198"/>
      <c r="C44" s="725"/>
      <c r="D44" s="726"/>
      <c r="E44" s="478"/>
      <c r="F44" s="207"/>
      <c r="G44" s="208"/>
      <c r="H44" s="208"/>
      <c r="I44" s="208"/>
      <c r="J44" s="208"/>
      <c r="K44" s="208"/>
      <c r="L44" s="199"/>
      <c r="M44" s="356"/>
      <c r="N44" s="362"/>
      <c r="O44" s="280"/>
    </row>
    <row r="45" spans="2:15" ht="22.15" customHeight="1">
      <c r="B45" s="198"/>
      <c r="C45" s="725"/>
      <c r="D45" s="726"/>
      <c r="E45" s="478"/>
      <c r="F45" s="207"/>
      <c r="G45" s="208"/>
      <c r="H45" s="208"/>
      <c r="I45" s="208"/>
      <c r="J45" s="208"/>
      <c r="K45" s="208"/>
      <c r="L45" s="199"/>
      <c r="M45" s="356"/>
      <c r="N45" s="362"/>
      <c r="O45" s="280"/>
    </row>
    <row r="46" spans="2:15" ht="22.15" customHeight="1">
      <c r="B46" s="198"/>
      <c r="C46" s="725"/>
      <c r="D46" s="726"/>
      <c r="E46" s="478"/>
      <c r="F46" s="207"/>
      <c r="G46" s="208"/>
      <c r="H46" s="208"/>
      <c r="I46" s="208"/>
      <c r="J46" s="208"/>
      <c r="K46" s="208"/>
      <c r="L46" s="199"/>
      <c r="M46" s="356"/>
      <c r="N46" s="362"/>
      <c r="O46" s="280"/>
    </row>
    <row r="47" spans="2:15" ht="22.15" customHeight="1">
      <c r="B47" s="198"/>
      <c r="C47" s="725"/>
      <c r="D47" s="726"/>
      <c r="E47" s="478"/>
      <c r="F47" s="207"/>
      <c r="G47" s="208"/>
      <c r="H47" s="208"/>
      <c r="I47" s="208"/>
      <c r="J47" s="208"/>
      <c r="K47" s="208"/>
      <c r="L47" s="199"/>
      <c r="M47" s="356"/>
      <c r="N47" s="362"/>
      <c r="O47" s="280"/>
    </row>
    <row r="48" spans="2:15" ht="22.15" customHeight="1">
      <c r="B48" s="198"/>
      <c r="C48" s="725"/>
      <c r="D48" s="726"/>
      <c r="E48" s="478"/>
      <c r="F48" s="207"/>
      <c r="G48" s="208"/>
      <c r="H48" s="208"/>
      <c r="I48" s="208"/>
      <c r="J48" s="208"/>
      <c r="K48" s="208"/>
      <c r="L48" s="199"/>
      <c r="M48" s="356"/>
      <c r="N48" s="362"/>
      <c r="O48" s="280"/>
    </row>
    <row r="49" spans="2:16" ht="22.15" customHeight="1">
      <c r="B49" s="198"/>
      <c r="C49" s="725"/>
      <c r="D49" s="726"/>
      <c r="E49" s="478"/>
      <c r="F49" s="207"/>
      <c r="G49" s="208"/>
      <c r="H49" s="208"/>
      <c r="I49" s="208"/>
      <c r="J49" s="208"/>
      <c r="K49" s="208"/>
      <c r="L49" s="199"/>
      <c r="M49" s="356"/>
      <c r="N49" s="362"/>
      <c r="O49" s="280"/>
    </row>
    <row r="50" spans="2:16" ht="22.15" customHeight="1">
      <c r="B50" s="198"/>
      <c r="C50" s="725"/>
      <c r="D50" s="726"/>
      <c r="E50" s="478"/>
      <c r="F50" s="207"/>
      <c r="G50" s="208"/>
      <c r="H50" s="208"/>
      <c r="I50" s="208"/>
      <c r="J50" s="208"/>
      <c r="K50" s="208"/>
      <c r="L50" s="199"/>
      <c r="N50" s="278"/>
      <c r="O50" s="281"/>
      <c r="P50" s="245"/>
    </row>
    <row r="51" spans="2:16" ht="22.15" customHeight="1">
      <c r="B51" s="198"/>
      <c r="C51" s="747"/>
      <c r="D51" s="748"/>
      <c r="E51" s="488"/>
      <c r="F51" s="440"/>
      <c r="G51" s="449"/>
      <c r="H51" s="449"/>
      <c r="I51" s="449"/>
      <c r="J51" s="449"/>
      <c r="K51" s="540"/>
      <c r="L51" s="199"/>
      <c r="M51" s="356"/>
    </row>
    <row r="52" spans="2:16" ht="22.15" customHeight="1">
      <c r="B52" s="198"/>
      <c r="C52" s="747"/>
      <c r="D52" s="748"/>
      <c r="E52" s="488"/>
      <c r="F52" s="440"/>
      <c r="G52" s="449"/>
      <c r="H52" s="449"/>
      <c r="I52" s="449"/>
      <c r="J52" s="449"/>
      <c r="K52" s="540"/>
      <c r="L52" s="199"/>
    </row>
    <row r="53" spans="2:16" ht="22.15" customHeight="1">
      <c r="B53" s="200"/>
      <c r="C53" s="747"/>
      <c r="D53" s="748"/>
      <c r="E53" s="488"/>
      <c r="F53" s="440"/>
      <c r="G53" s="449"/>
      <c r="H53" s="449"/>
      <c r="I53" s="449"/>
      <c r="J53" s="449"/>
      <c r="K53" s="540"/>
      <c r="L53" s="199"/>
    </row>
    <row r="54" spans="2:16" ht="22.15" customHeight="1">
      <c r="B54" s="200"/>
      <c r="C54" s="697"/>
      <c r="D54" s="698"/>
      <c r="E54" s="488"/>
      <c r="F54" s="440"/>
      <c r="G54" s="443"/>
      <c r="H54" s="443"/>
      <c r="I54" s="443"/>
      <c r="J54" s="443"/>
      <c r="K54" s="540"/>
      <c r="L54" s="201"/>
    </row>
    <row r="55" spans="2:16" ht="22.15" customHeight="1">
      <c r="B55" s="200"/>
      <c r="C55" s="697"/>
      <c r="D55" s="698"/>
      <c r="E55" s="488"/>
      <c r="F55" s="441"/>
      <c r="G55" s="443"/>
      <c r="H55" s="443"/>
      <c r="I55" s="443"/>
      <c r="J55" s="443"/>
      <c r="K55" s="540"/>
      <c r="L55" s="201"/>
    </row>
    <row r="56" spans="2:16" ht="22.15" customHeight="1">
      <c r="B56" s="202"/>
      <c r="C56" s="697"/>
      <c r="D56" s="698"/>
      <c r="E56" s="488"/>
      <c r="F56" s="441"/>
      <c r="G56" s="444"/>
      <c r="H56" s="442"/>
      <c r="I56" s="565"/>
      <c r="J56" s="443"/>
      <c r="K56" s="540"/>
      <c r="L56" s="201"/>
    </row>
    <row r="57" spans="2:16" ht="22.15" customHeight="1">
      <c r="B57" s="202"/>
      <c r="C57" s="697"/>
      <c r="D57" s="698"/>
      <c r="E57" s="488"/>
      <c r="F57" s="441"/>
      <c r="G57" s="444"/>
      <c r="H57" s="442"/>
      <c r="I57" s="565"/>
      <c r="J57" s="443"/>
      <c r="K57" s="540"/>
      <c r="L57" s="201"/>
    </row>
    <row r="58" spans="2:16" ht="22.15" customHeight="1">
      <c r="B58" s="202"/>
      <c r="C58" s="697"/>
      <c r="D58" s="698"/>
      <c r="E58" s="488"/>
      <c r="F58" s="441"/>
      <c r="G58" s="444"/>
      <c r="H58" s="442"/>
      <c r="I58" s="565"/>
      <c r="J58" s="443"/>
      <c r="K58" s="540"/>
      <c r="L58" s="201"/>
    </row>
    <row r="59" spans="2:16" ht="22.15" customHeight="1">
      <c r="B59" s="202"/>
      <c r="C59" s="697"/>
      <c r="D59" s="698"/>
      <c r="E59" s="488"/>
      <c r="F59" s="441"/>
      <c r="G59" s="443"/>
      <c r="H59" s="443"/>
      <c r="I59" s="443"/>
      <c r="J59" s="443"/>
      <c r="K59" s="540"/>
      <c r="L59" s="201"/>
    </row>
    <row r="60" spans="2:16" ht="22.15" customHeight="1">
      <c r="B60" s="202"/>
      <c r="C60" s="697"/>
      <c r="D60" s="698"/>
      <c r="E60" s="488"/>
      <c r="F60" s="441"/>
      <c r="G60" s="443"/>
      <c r="H60" s="443"/>
      <c r="I60" s="443"/>
      <c r="J60" s="443"/>
      <c r="K60" s="540"/>
      <c r="L60" s="201"/>
    </row>
    <row r="61" spans="2:16" ht="22.15" customHeight="1">
      <c r="B61" s="202"/>
      <c r="C61" s="697"/>
      <c r="D61" s="698"/>
      <c r="E61" s="488"/>
      <c r="F61" s="441"/>
      <c r="G61" s="444"/>
      <c r="H61" s="443"/>
      <c r="I61" s="443"/>
      <c r="J61" s="443"/>
      <c r="K61" s="540"/>
      <c r="L61" s="201"/>
    </row>
    <row r="62" spans="2:16" ht="22.15" customHeight="1">
      <c r="B62" s="202"/>
      <c r="C62" s="697"/>
      <c r="D62" s="698"/>
      <c r="E62" s="488"/>
      <c r="F62" s="441"/>
      <c r="G62" s="444"/>
      <c r="H62" s="443"/>
      <c r="I62" s="443"/>
      <c r="J62" s="443"/>
      <c r="K62" s="540"/>
      <c r="L62" s="201"/>
    </row>
    <row r="63" spans="2:16" ht="22.15" customHeight="1">
      <c r="B63" s="202"/>
      <c r="C63" s="697"/>
      <c r="D63" s="698"/>
      <c r="E63" s="488"/>
      <c r="F63" s="441"/>
      <c r="G63" s="444"/>
      <c r="H63" s="443"/>
      <c r="I63" s="443"/>
      <c r="J63" s="443"/>
      <c r="K63" s="540"/>
      <c r="L63" s="201"/>
    </row>
    <row r="64" spans="2:16" ht="22.15" customHeight="1">
      <c r="B64" s="202"/>
      <c r="C64" s="697"/>
      <c r="D64" s="698"/>
      <c r="E64" s="488"/>
      <c r="F64" s="441"/>
      <c r="G64" s="444"/>
      <c r="H64" s="443"/>
      <c r="I64" s="443"/>
      <c r="J64" s="443"/>
      <c r="K64" s="540"/>
      <c r="L64" s="201"/>
    </row>
    <row r="65" spans="2:12" ht="22.15" customHeight="1">
      <c r="B65" s="202"/>
      <c r="C65" s="697"/>
      <c r="D65" s="698"/>
      <c r="E65" s="488"/>
      <c r="F65" s="441"/>
      <c r="G65" s="443"/>
      <c r="H65" s="443"/>
      <c r="I65" s="443"/>
      <c r="J65" s="443"/>
      <c r="K65" s="540"/>
      <c r="L65" s="201"/>
    </row>
    <row r="66" spans="2:12" ht="22.15" customHeight="1">
      <c r="B66" s="202"/>
      <c r="C66" s="697"/>
      <c r="D66" s="698"/>
      <c r="E66" s="488"/>
      <c r="F66" s="441"/>
      <c r="G66" s="443"/>
      <c r="H66" s="443"/>
      <c r="I66" s="443"/>
      <c r="J66" s="443"/>
      <c r="K66" s="540"/>
      <c r="L66" s="201"/>
    </row>
    <row r="67" spans="2:12" ht="22.15" customHeight="1">
      <c r="B67" s="202"/>
      <c r="C67" s="697"/>
      <c r="D67" s="698"/>
      <c r="E67" s="488"/>
      <c r="F67" s="441"/>
      <c r="G67" s="443"/>
      <c r="H67" s="443"/>
      <c r="I67" s="443"/>
      <c r="J67" s="443"/>
      <c r="K67" s="540"/>
      <c r="L67" s="201"/>
    </row>
    <row r="68" spans="2:12" ht="22.15" customHeight="1">
      <c r="B68" s="198"/>
      <c r="C68" s="697"/>
      <c r="D68" s="698"/>
      <c r="E68" s="488"/>
      <c r="F68" s="207"/>
      <c r="G68" s="208"/>
      <c r="H68" s="208"/>
      <c r="I68" s="208"/>
      <c r="J68" s="208"/>
      <c r="K68" s="540"/>
      <c r="L68" s="201"/>
    </row>
    <row r="69" spans="2:12" ht="22.15" customHeight="1">
      <c r="B69" s="198"/>
      <c r="C69" s="697"/>
      <c r="D69" s="698"/>
      <c r="E69" s="488"/>
      <c r="F69" s="207"/>
      <c r="G69" s="208"/>
      <c r="H69" s="208"/>
      <c r="I69" s="208"/>
      <c r="J69" s="208"/>
      <c r="K69" s="540"/>
      <c r="L69" s="201"/>
    </row>
    <row r="70" spans="2:12" ht="22.15" customHeight="1">
      <c r="B70" s="198"/>
      <c r="C70" s="697"/>
      <c r="D70" s="698"/>
      <c r="E70" s="488"/>
      <c r="F70" s="207"/>
      <c r="G70" s="208"/>
      <c r="H70" s="208"/>
      <c r="I70" s="208"/>
      <c r="J70" s="208"/>
      <c r="K70" s="540"/>
      <c r="L70" s="201"/>
    </row>
    <row r="71" spans="2:12" ht="22.15" customHeight="1">
      <c r="B71" s="198"/>
      <c r="C71" s="697"/>
      <c r="D71" s="698"/>
      <c r="E71" s="488"/>
      <c r="F71" s="207"/>
      <c r="G71" s="208"/>
      <c r="H71" s="208"/>
      <c r="I71" s="208"/>
      <c r="J71" s="208"/>
      <c r="K71" s="540"/>
      <c r="L71" s="201"/>
    </row>
    <row r="72" spans="2:12" ht="22.15" customHeight="1">
      <c r="B72" s="198"/>
      <c r="C72" s="697"/>
      <c r="D72" s="698"/>
      <c r="E72" s="488"/>
      <c r="F72" s="207"/>
      <c r="G72" s="208"/>
      <c r="H72" s="208"/>
      <c r="I72" s="208"/>
      <c r="J72" s="208"/>
      <c r="K72" s="540"/>
      <c r="L72" s="201"/>
    </row>
    <row r="73" spans="2:12" ht="22.15" customHeight="1">
      <c r="B73" s="198"/>
      <c r="C73" s="721"/>
      <c r="D73" s="722"/>
      <c r="E73" s="478"/>
      <c r="F73" s="207"/>
      <c r="G73" s="208"/>
      <c r="H73" s="208"/>
      <c r="I73" s="208"/>
      <c r="J73" s="208"/>
      <c r="K73" s="208"/>
      <c r="L73" s="201"/>
    </row>
    <row r="74" spans="2:12" ht="22.15" customHeight="1">
      <c r="B74" s="198"/>
      <c r="C74" s="721"/>
      <c r="D74" s="722"/>
      <c r="E74" s="478"/>
      <c r="F74" s="207"/>
      <c r="G74" s="208"/>
      <c r="H74" s="208"/>
      <c r="I74" s="208"/>
      <c r="J74" s="208"/>
      <c r="K74" s="208"/>
      <c r="L74" s="201"/>
    </row>
    <row r="75" spans="2:12" ht="22.15" customHeight="1">
      <c r="B75" s="198"/>
      <c r="C75" s="721"/>
      <c r="D75" s="722"/>
      <c r="E75" s="478"/>
      <c r="F75" s="207"/>
      <c r="G75" s="208"/>
      <c r="H75" s="208"/>
      <c r="I75" s="208"/>
      <c r="J75" s="208"/>
      <c r="K75" s="208"/>
      <c r="L75" s="201"/>
    </row>
    <row r="76" spans="2:12" ht="22.15" customHeight="1">
      <c r="B76" s="198"/>
      <c r="C76" s="721"/>
      <c r="D76" s="722"/>
      <c r="E76" s="478"/>
      <c r="F76" s="207"/>
      <c r="G76" s="208"/>
      <c r="H76" s="208"/>
      <c r="I76" s="208"/>
      <c r="J76" s="208"/>
      <c r="K76" s="208"/>
      <c r="L76" s="201"/>
    </row>
    <row r="77" spans="2:12" ht="22.15" customHeight="1">
      <c r="B77" s="194"/>
      <c r="C77" s="719" t="s">
        <v>99</v>
      </c>
      <c r="D77" s="720"/>
      <c r="E77" s="438"/>
      <c r="F77" s="437"/>
      <c r="G77" s="557"/>
      <c r="H77" s="557"/>
      <c r="I77" s="564"/>
      <c r="J77" s="557"/>
      <c r="K77" s="539">
        <f>SUM(K44:K50)</f>
        <v>0</v>
      </c>
      <c r="L77" s="195"/>
    </row>
    <row r="78" spans="2:12" ht="22.15" customHeight="1">
      <c r="B78" s="198">
        <v>1</v>
      </c>
      <c r="C78" s="784" t="str">
        <f>C43</f>
        <v>หมวดงานวิศวกรรมโครงสร้าง</v>
      </c>
      <c r="D78" s="785"/>
      <c r="E78" s="489"/>
      <c r="F78" s="445"/>
      <c r="G78" s="446"/>
      <c r="H78" s="447"/>
      <c r="I78" s="446"/>
      <c r="J78" s="447"/>
      <c r="K78" s="448"/>
      <c r="L78" s="224"/>
    </row>
    <row r="79" spans="2:12" ht="22.15" customHeight="1">
      <c r="B79" s="198"/>
      <c r="C79" s="725"/>
      <c r="D79" s="726"/>
      <c r="E79" s="490"/>
      <c r="F79" s="449"/>
      <c r="G79" s="450"/>
      <c r="H79" s="208"/>
      <c r="I79" s="450"/>
      <c r="J79" s="208"/>
      <c r="K79" s="451"/>
      <c r="L79" s="199"/>
    </row>
    <row r="80" spans="2:12" ht="22.15" customHeight="1">
      <c r="B80" s="198"/>
      <c r="C80" s="782"/>
      <c r="D80" s="783"/>
      <c r="E80" s="491"/>
      <c r="F80" s="452"/>
      <c r="G80" s="453"/>
      <c r="H80" s="454"/>
      <c r="I80" s="453"/>
      <c r="J80" s="454"/>
      <c r="K80" s="455"/>
      <c r="L80" s="199"/>
    </row>
    <row r="81" spans="2:12" ht="22.15" customHeight="1">
      <c r="B81" s="198"/>
      <c r="C81" s="772"/>
      <c r="D81" s="773"/>
      <c r="E81" s="491"/>
      <c r="F81" s="452"/>
      <c r="G81" s="453"/>
      <c r="H81" s="454"/>
      <c r="I81" s="453"/>
      <c r="J81" s="454"/>
      <c r="K81" s="455"/>
      <c r="L81" s="199"/>
    </row>
    <row r="82" spans="2:12" ht="22.15" customHeight="1">
      <c r="B82" s="198"/>
      <c r="C82" s="772"/>
      <c r="D82" s="773"/>
      <c r="E82" s="491"/>
      <c r="F82" s="456"/>
      <c r="G82" s="566"/>
      <c r="H82" s="559"/>
      <c r="I82" s="566"/>
      <c r="J82" s="559"/>
      <c r="K82" s="541"/>
      <c r="L82" s="199"/>
    </row>
    <row r="83" spans="2:12" ht="22.15" customHeight="1">
      <c r="B83" s="198"/>
      <c r="C83" s="733"/>
      <c r="D83" s="734"/>
      <c r="E83" s="414"/>
      <c r="F83" s="457"/>
      <c r="G83" s="542"/>
      <c r="H83" s="542"/>
      <c r="I83" s="542"/>
      <c r="J83" s="542"/>
      <c r="K83" s="542"/>
      <c r="L83" s="199"/>
    </row>
    <row r="84" spans="2:12" ht="22.15" customHeight="1">
      <c r="B84" s="198"/>
      <c r="C84" s="725"/>
      <c r="D84" s="726"/>
      <c r="E84" s="490"/>
      <c r="F84" s="458"/>
      <c r="G84" s="443"/>
      <c r="H84" s="360"/>
      <c r="I84" s="443"/>
      <c r="J84" s="360"/>
      <c r="K84" s="543"/>
      <c r="L84" s="199"/>
    </row>
    <row r="85" spans="2:12" ht="22.15" customHeight="1">
      <c r="B85" s="198"/>
      <c r="C85" s="774"/>
      <c r="D85" s="775"/>
      <c r="E85" s="491"/>
      <c r="F85" s="456"/>
      <c r="G85" s="453"/>
      <c r="H85" s="454"/>
      <c r="I85" s="453"/>
      <c r="J85" s="559"/>
      <c r="K85" s="541"/>
      <c r="L85" s="199"/>
    </row>
    <row r="86" spans="2:12" ht="22.15" customHeight="1">
      <c r="B86" s="198"/>
      <c r="C86" s="729"/>
      <c r="D86" s="730"/>
      <c r="E86" s="491"/>
      <c r="F86" s="456"/>
      <c r="G86" s="566"/>
      <c r="H86" s="559"/>
      <c r="I86" s="567"/>
      <c r="J86" s="559"/>
      <c r="K86" s="541"/>
      <c r="L86" s="199"/>
    </row>
    <row r="87" spans="2:12" ht="22.15" customHeight="1">
      <c r="B87" s="198"/>
      <c r="C87" s="731"/>
      <c r="D87" s="732"/>
      <c r="E87" s="491"/>
      <c r="F87" s="456"/>
      <c r="G87" s="559"/>
      <c r="H87" s="559"/>
      <c r="I87" s="567"/>
      <c r="J87" s="559"/>
      <c r="K87" s="541"/>
      <c r="L87" s="199"/>
    </row>
    <row r="88" spans="2:12" ht="22.15" customHeight="1">
      <c r="B88" s="198"/>
      <c r="C88" s="733"/>
      <c r="D88" s="734"/>
      <c r="E88" s="414"/>
      <c r="F88" s="457"/>
      <c r="G88" s="542"/>
      <c r="H88" s="542"/>
      <c r="I88" s="542"/>
      <c r="J88" s="542"/>
      <c r="K88" s="542"/>
      <c r="L88" s="199"/>
    </row>
    <row r="89" spans="2:12" ht="22.15" customHeight="1">
      <c r="B89" s="198"/>
      <c r="C89" s="725"/>
      <c r="D89" s="726"/>
      <c r="E89" s="490"/>
      <c r="F89" s="449"/>
      <c r="G89" s="450"/>
      <c r="H89" s="208"/>
      <c r="I89" s="450"/>
      <c r="J89" s="208"/>
      <c r="K89" s="451"/>
      <c r="L89" s="199"/>
    </row>
    <row r="90" spans="2:12" ht="22.15" customHeight="1">
      <c r="B90" s="198"/>
      <c r="C90" s="731"/>
      <c r="D90" s="732"/>
      <c r="E90" s="492"/>
      <c r="F90" s="450"/>
      <c r="G90" s="443"/>
      <c r="H90" s="454"/>
      <c r="I90" s="454"/>
      <c r="J90" s="454"/>
      <c r="K90" s="455"/>
      <c r="L90" s="199"/>
    </row>
    <row r="91" spans="2:12" ht="22.15" customHeight="1">
      <c r="B91" s="198"/>
      <c r="C91" s="731"/>
      <c r="D91" s="732"/>
      <c r="E91" s="492"/>
      <c r="F91" s="450"/>
      <c r="G91" s="443"/>
      <c r="H91" s="454"/>
      <c r="I91" s="454"/>
      <c r="J91" s="454"/>
      <c r="K91" s="455"/>
      <c r="L91" s="249"/>
    </row>
    <row r="92" spans="2:12" ht="22.15" customHeight="1">
      <c r="B92" s="198"/>
      <c r="C92" s="731"/>
      <c r="D92" s="732"/>
      <c r="E92" s="493"/>
      <c r="F92" s="440"/>
      <c r="G92" s="449"/>
      <c r="H92" s="454"/>
      <c r="I92" s="540"/>
      <c r="J92" s="454"/>
      <c r="K92" s="455"/>
      <c r="L92" s="249"/>
    </row>
    <row r="93" spans="2:12" ht="22.15" customHeight="1">
      <c r="B93" s="198"/>
      <c r="C93" s="733"/>
      <c r="D93" s="734"/>
      <c r="E93" s="414"/>
      <c r="F93" s="460"/>
      <c r="G93" s="498"/>
      <c r="H93" s="498"/>
      <c r="I93" s="498"/>
      <c r="J93" s="498"/>
      <c r="K93" s="498"/>
      <c r="L93" s="199"/>
    </row>
    <row r="94" spans="2:12" ht="22.15" customHeight="1">
      <c r="B94" s="198"/>
      <c r="C94" s="725"/>
      <c r="D94" s="726"/>
      <c r="E94" s="491"/>
      <c r="F94" s="452"/>
      <c r="G94" s="453"/>
      <c r="H94" s="454"/>
      <c r="I94" s="453"/>
      <c r="J94" s="454"/>
      <c r="K94" s="455"/>
      <c r="L94" s="199"/>
    </row>
    <row r="95" spans="2:12" ht="22.15" customHeight="1">
      <c r="B95" s="198"/>
      <c r="C95" s="735"/>
      <c r="D95" s="736"/>
      <c r="E95" s="491"/>
      <c r="F95" s="452"/>
      <c r="G95" s="453"/>
      <c r="H95" s="454"/>
      <c r="I95" s="449"/>
      <c r="J95" s="454"/>
      <c r="K95" s="455"/>
      <c r="L95" s="249"/>
    </row>
    <row r="96" spans="2:12" ht="22.15" customHeight="1">
      <c r="B96" s="198"/>
      <c r="C96" s="735"/>
      <c r="D96" s="736"/>
      <c r="E96" s="491"/>
      <c r="F96" s="452"/>
      <c r="G96" s="453"/>
      <c r="H96" s="454"/>
      <c r="I96" s="453"/>
      <c r="J96" s="454"/>
      <c r="K96" s="455"/>
      <c r="L96" s="249"/>
    </row>
    <row r="97" spans="2:13" ht="22.15" customHeight="1">
      <c r="B97" s="198"/>
      <c r="C97" s="737"/>
      <c r="D97" s="738"/>
      <c r="E97" s="491"/>
      <c r="F97" s="452"/>
      <c r="G97" s="454"/>
      <c r="H97" s="454"/>
      <c r="I97" s="454"/>
      <c r="J97" s="454"/>
      <c r="K97" s="455"/>
      <c r="L97" s="249"/>
    </row>
    <row r="98" spans="2:13" ht="22.15" customHeight="1">
      <c r="B98" s="198"/>
      <c r="C98" s="737"/>
      <c r="D98" s="738"/>
      <c r="E98" s="491"/>
      <c r="F98" s="452"/>
      <c r="G98" s="454"/>
      <c r="H98" s="454"/>
      <c r="I98" s="454"/>
      <c r="J98" s="454"/>
      <c r="K98" s="455"/>
      <c r="L98" s="249"/>
    </row>
    <row r="99" spans="2:13" ht="22.15" customHeight="1">
      <c r="B99" s="198"/>
      <c r="C99" s="735"/>
      <c r="D99" s="736"/>
      <c r="E99" s="491"/>
      <c r="F99" s="452"/>
      <c r="G99" s="453"/>
      <c r="H99" s="454"/>
      <c r="I99" s="453"/>
      <c r="J99" s="454"/>
      <c r="K99" s="455"/>
      <c r="L99" s="249"/>
      <c r="M99" s="356"/>
    </row>
    <row r="100" spans="2:13" ht="22.15" customHeight="1">
      <c r="B100" s="198"/>
      <c r="C100" s="711"/>
      <c r="D100" s="712"/>
      <c r="E100" s="493"/>
      <c r="F100" s="440"/>
      <c r="G100" s="449"/>
      <c r="H100" s="454"/>
      <c r="I100" s="449"/>
      <c r="J100" s="454"/>
      <c r="K100" s="455"/>
      <c r="L100" s="199"/>
    </row>
    <row r="101" spans="2:13" ht="22.15" customHeight="1">
      <c r="B101" s="198"/>
      <c r="C101" s="733"/>
      <c r="D101" s="734"/>
      <c r="E101" s="414"/>
      <c r="F101" s="460"/>
      <c r="G101" s="498"/>
      <c r="H101" s="498"/>
      <c r="I101" s="498"/>
      <c r="J101" s="498"/>
      <c r="K101" s="498"/>
      <c r="L101" s="199"/>
    </row>
    <row r="102" spans="2:13" ht="22.15" customHeight="1">
      <c r="B102" s="198"/>
      <c r="C102" s="725"/>
      <c r="D102" s="726"/>
      <c r="E102" s="494"/>
      <c r="F102" s="452"/>
      <c r="G102" s="453"/>
      <c r="H102" s="454"/>
      <c r="I102" s="453"/>
      <c r="J102" s="454"/>
      <c r="K102" s="455"/>
      <c r="L102" s="199"/>
    </row>
    <row r="103" spans="2:13" ht="51.75" customHeight="1">
      <c r="B103" s="198"/>
      <c r="C103" s="727"/>
      <c r="D103" s="728"/>
      <c r="E103" s="495"/>
      <c r="F103" s="440"/>
      <c r="G103" s="449"/>
      <c r="H103" s="454"/>
      <c r="I103" s="449"/>
      <c r="J103" s="454"/>
      <c r="K103" s="455"/>
      <c r="L103" s="199"/>
    </row>
    <row r="104" spans="2:13" ht="22.15" customHeight="1">
      <c r="B104" s="198"/>
      <c r="C104" s="733"/>
      <c r="D104" s="734"/>
      <c r="E104" s="414"/>
      <c r="F104" s="460"/>
      <c r="G104" s="498"/>
      <c r="H104" s="498"/>
      <c r="I104" s="498"/>
      <c r="J104" s="498"/>
      <c r="K104" s="498"/>
      <c r="L104" s="199"/>
    </row>
    <row r="105" spans="2:13" ht="22.15" customHeight="1">
      <c r="B105" s="198"/>
      <c r="C105" s="725"/>
      <c r="D105" s="726"/>
      <c r="E105" s="491"/>
      <c r="F105" s="461"/>
      <c r="G105" s="453"/>
      <c r="H105" s="454"/>
      <c r="I105" s="453"/>
      <c r="J105" s="454"/>
      <c r="K105" s="455"/>
      <c r="L105" s="199"/>
    </row>
    <row r="106" spans="2:13" ht="22.15" customHeight="1">
      <c r="B106" s="198"/>
      <c r="C106" s="735"/>
      <c r="D106" s="736"/>
      <c r="E106" s="491"/>
      <c r="F106" s="461"/>
      <c r="G106" s="453"/>
      <c r="H106" s="454"/>
      <c r="I106" s="449"/>
      <c r="J106" s="454"/>
      <c r="K106" s="455"/>
      <c r="L106" s="249"/>
    </row>
    <row r="107" spans="2:13" ht="22.15" customHeight="1">
      <c r="B107" s="198"/>
      <c r="C107" s="735"/>
      <c r="D107" s="736"/>
      <c r="E107" s="491"/>
      <c r="F107" s="461"/>
      <c r="G107" s="453"/>
      <c r="H107" s="454"/>
      <c r="I107" s="453"/>
      <c r="J107" s="454"/>
      <c r="K107" s="455"/>
      <c r="L107" s="199"/>
    </row>
    <row r="108" spans="2:13" ht="22.15" customHeight="1">
      <c r="B108" s="198"/>
      <c r="C108" s="735"/>
      <c r="D108" s="736"/>
      <c r="E108" s="491"/>
      <c r="F108" s="461"/>
      <c r="G108" s="453"/>
      <c r="H108" s="454"/>
      <c r="I108" s="453"/>
      <c r="J108" s="454"/>
      <c r="K108" s="455"/>
      <c r="L108" s="199"/>
    </row>
    <row r="109" spans="2:13" ht="22.15" customHeight="1">
      <c r="B109" s="198"/>
      <c r="C109" s="735"/>
      <c r="D109" s="736"/>
      <c r="E109" s="491"/>
      <c r="F109" s="461"/>
      <c r="G109" s="453"/>
      <c r="H109" s="454"/>
      <c r="I109" s="453"/>
      <c r="J109" s="454"/>
      <c r="K109" s="455"/>
      <c r="L109" s="199"/>
    </row>
    <row r="110" spans="2:13" ht="22.15" customHeight="1">
      <c r="B110" s="198"/>
      <c r="C110" s="737"/>
      <c r="D110" s="738"/>
      <c r="E110" s="491"/>
      <c r="F110" s="461"/>
      <c r="G110" s="453"/>
      <c r="H110" s="454"/>
      <c r="I110" s="453"/>
      <c r="J110" s="454"/>
      <c r="K110" s="455"/>
      <c r="L110" s="199"/>
    </row>
    <row r="111" spans="2:13" ht="22.15" customHeight="1">
      <c r="B111" s="198"/>
      <c r="C111" s="733"/>
      <c r="D111" s="734"/>
      <c r="E111" s="414"/>
      <c r="F111" s="460"/>
      <c r="G111" s="498"/>
      <c r="H111" s="498"/>
      <c r="I111" s="498"/>
      <c r="J111" s="498"/>
      <c r="K111" s="498"/>
      <c r="L111" s="224"/>
    </row>
    <row r="112" spans="2:13" ht="22.15" customHeight="1">
      <c r="B112" s="198">
        <v>2</v>
      </c>
      <c r="C112" s="205" t="s">
        <v>73</v>
      </c>
      <c r="D112" s="206"/>
      <c r="E112" s="203"/>
      <c r="F112" s="207"/>
      <c r="G112" s="208"/>
      <c r="H112" s="208"/>
      <c r="I112" s="208"/>
      <c r="J112" s="208"/>
      <c r="K112" s="208"/>
      <c r="L112" s="201"/>
    </row>
    <row r="113" spans="2:17" ht="22.15" customHeight="1">
      <c r="B113" s="198"/>
      <c r="C113" s="780" t="s">
        <v>157</v>
      </c>
      <c r="D113" s="781"/>
      <c r="E113" s="478" t="s">
        <v>21</v>
      </c>
      <c r="F113" s="207"/>
      <c r="G113" s="208"/>
      <c r="H113" s="208"/>
      <c r="I113" s="208"/>
      <c r="J113" s="208"/>
      <c r="K113" s="241">
        <f>K166</f>
        <v>0</v>
      </c>
      <c r="L113" s="369"/>
      <c r="M113" s="34"/>
      <c r="N113" s="363"/>
      <c r="O113" s="280"/>
      <c r="Q113" s="245"/>
    </row>
    <row r="114" spans="2:17" ht="22.15" customHeight="1">
      <c r="B114" s="198"/>
      <c r="C114" s="780" t="s">
        <v>159</v>
      </c>
      <c r="D114" s="781"/>
      <c r="E114" s="478" t="s">
        <v>21</v>
      </c>
      <c r="F114" s="207"/>
      <c r="G114" s="208"/>
      <c r="H114" s="208"/>
      <c r="I114" s="208"/>
      <c r="J114" s="208"/>
      <c r="K114" s="241">
        <f>K208</f>
        <v>0</v>
      </c>
      <c r="L114" s="201"/>
      <c r="M114" s="34"/>
      <c r="N114" s="363"/>
      <c r="O114" s="280"/>
      <c r="Q114" s="245"/>
    </row>
    <row r="115" spans="2:17" ht="22.15" customHeight="1">
      <c r="B115" s="198"/>
      <c r="C115" s="780" t="s">
        <v>158</v>
      </c>
      <c r="D115" s="781"/>
      <c r="E115" s="478" t="s">
        <v>21</v>
      </c>
      <c r="F115" s="207"/>
      <c r="G115" s="208"/>
      <c r="H115" s="208"/>
      <c r="I115" s="208"/>
      <c r="J115" s="208"/>
      <c r="K115" s="241">
        <f>K248</f>
        <v>0</v>
      </c>
      <c r="L115" s="201"/>
      <c r="M115" s="34"/>
      <c r="N115" s="363"/>
      <c r="O115" s="281"/>
    </row>
    <row r="116" spans="2:17" ht="22.15" customHeight="1">
      <c r="B116" s="198"/>
      <c r="C116" s="780" t="s">
        <v>160</v>
      </c>
      <c r="D116" s="781"/>
      <c r="E116" s="478" t="s">
        <v>21</v>
      </c>
      <c r="F116" s="207"/>
      <c r="G116" s="208"/>
      <c r="H116" s="208"/>
      <c r="I116" s="208"/>
      <c r="J116" s="208"/>
      <c r="K116" s="241">
        <f>K288</f>
        <v>0</v>
      </c>
      <c r="L116" s="201"/>
      <c r="M116" s="34"/>
      <c r="N116" s="363"/>
      <c r="O116" s="282"/>
      <c r="P116" s="33"/>
      <c r="Q116" s="246"/>
    </row>
    <row r="117" spans="2:17" ht="22.15" customHeight="1">
      <c r="B117" s="198"/>
      <c r="C117" s="780" t="s">
        <v>161</v>
      </c>
      <c r="D117" s="781"/>
      <c r="E117" s="478" t="s">
        <v>21</v>
      </c>
      <c r="F117" s="207"/>
      <c r="G117" s="208"/>
      <c r="H117" s="208"/>
      <c r="I117" s="208"/>
      <c r="J117" s="208"/>
      <c r="K117" s="241">
        <f>K332</f>
        <v>0</v>
      </c>
      <c r="L117" s="201"/>
      <c r="M117" s="34"/>
      <c r="N117" s="363"/>
      <c r="O117" s="281"/>
    </row>
    <row r="118" spans="2:17" ht="22.15" customHeight="1">
      <c r="B118" s="198"/>
      <c r="C118" s="778" t="s">
        <v>162</v>
      </c>
      <c r="D118" s="779"/>
      <c r="E118" s="478" t="s">
        <v>21</v>
      </c>
      <c r="F118" s="207"/>
      <c r="G118" s="208"/>
      <c r="H118" s="208"/>
      <c r="I118" s="208"/>
      <c r="J118" s="208"/>
      <c r="K118" s="241">
        <f>K349</f>
        <v>0</v>
      </c>
      <c r="L118" s="201"/>
      <c r="M118" s="34"/>
      <c r="N118" s="363"/>
      <c r="O118" s="281"/>
      <c r="Q118" s="247"/>
    </row>
    <row r="119" spans="2:17" ht="22.15" customHeight="1">
      <c r="B119" s="198"/>
      <c r="C119" s="778"/>
      <c r="D119" s="779"/>
      <c r="E119" s="478"/>
      <c r="F119" s="207"/>
      <c r="G119" s="208"/>
      <c r="H119" s="208"/>
      <c r="I119" s="208"/>
      <c r="J119" s="208"/>
      <c r="K119" s="208"/>
      <c r="L119" s="201"/>
      <c r="M119" s="356"/>
      <c r="N119" s="363"/>
      <c r="O119" s="279"/>
      <c r="P119" s="33"/>
      <c r="Q119" s="248"/>
    </row>
    <row r="120" spans="2:17" ht="22.15" customHeight="1">
      <c r="B120" s="198"/>
      <c r="C120" s="778"/>
      <c r="D120" s="779"/>
      <c r="E120" s="478"/>
      <c r="F120" s="207"/>
      <c r="G120" s="208"/>
      <c r="H120" s="208"/>
      <c r="I120" s="208"/>
      <c r="J120" s="208"/>
      <c r="K120" s="208"/>
      <c r="L120" s="201"/>
      <c r="M120" s="356"/>
      <c r="N120" s="363"/>
      <c r="O120" s="281"/>
      <c r="P120" s="33"/>
    </row>
    <row r="121" spans="2:17" ht="22.15" customHeight="1">
      <c r="B121" s="198"/>
      <c r="C121" s="776"/>
      <c r="D121" s="777"/>
      <c r="E121" s="478"/>
      <c r="F121" s="207"/>
      <c r="G121" s="208"/>
      <c r="H121" s="208"/>
      <c r="I121" s="208"/>
      <c r="J121" s="208"/>
      <c r="K121" s="208"/>
      <c r="L121" s="201"/>
      <c r="M121" s="356"/>
      <c r="N121" s="363"/>
      <c r="O121" s="279"/>
      <c r="P121" s="33"/>
      <c r="Q121" s="248"/>
    </row>
    <row r="122" spans="2:17" ht="22.15" customHeight="1">
      <c r="B122" s="198"/>
      <c r="C122" s="790"/>
      <c r="D122" s="791"/>
      <c r="E122" s="478"/>
      <c r="F122" s="207"/>
      <c r="G122" s="208"/>
      <c r="H122" s="208"/>
      <c r="I122" s="208"/>
      <c r="J122" s="208"/>
      <c r="K122" s="208"/>
      <c r="L122" s="201"/>
      <c r="M122" s="356">
        <v>20158979</v>
      </c>
      <c r="N122" s="243"/>
      <c r="O122" s="283"/>
      <c r="P122" s="364"/>
    </row>
    <row r="123" spans="2:17" ht="22.15" customHeight="1">
      <c r="B123" s="198"/>
      <c r="C123" s="790"/>
      <c r="D123" s="791"/>
      <c r="E123" s="478"/>
      <c r="F123" s="207"/>
      <c r="G123" s="208"/>
      <c r="H123" s="208"/>
      <c r="I123" s="208"/>
      <c r="J123" s="208"/>
      <c r="K123" s="208"/>
      <c r="L123" s="201"/>
    </row>
    <row r="124" spans="2:17" ht="22.15" customHeight="1">
      <c r="B124" s="198"/>
      <c r="C124" s="790"/>
      <c r="D124" s="791"/>
      <c r="E124" s="478"/>
      <c r="F124" s="207"/>
      <c r="G124" s="208"/>
      <c r="H124" s="208"/>
      <c r="I124" s="208"/>
      <c r="J124" s="208"/>
      <c r="K124" s="208"/>
      <c r="L124" s="201"/>
    </row>
    <row r="125" spans="2:17" ht="22.15" customHeight="1">
      <c r="B125" s="198"/>
      <c r="C125" s="715"/>
      <c r="D125" s="716"/>
      <c r="E125" s="478"/>
      <c r="F125" s="207"/>
      <c r="G125" s="208"/>
      <c r="H125" s="208"/>
      <c r="I125" s="208"/>
      <c r="J125" s="208"/>
      <c r="K125" s="208"/>
      <c r="L125" s="201"/>
    </row>
    <row r="126" spans="2:17" ht="22.15" customHeight="1">
      <c r="B126" s="198"/>
      <c r="C126" s="715"/>
      <c r="D126" s="716"/>
      <c r="E126" s="478"/>
      <c r="F126" s="207"/>
      <c r="G126" s="208"/>
      <c r="H126" s="208"/>
      <c r="I126" s="208"/>
      <c r="J126" s="208"/>
      <c r="K126" s="208"/>
      <c r="L126" s="201"/>
    </row>
    <row r="127" spans="2:17" ht="22.15" customHeight="1">
      <c r="B127" s="198"/>
      <c r="C127" s="715"/>
      <c r="D127" s="716"/>
      <c r="E127" s="478"/>
      <c r="F127" s="207"/>
      <c r="G127" s="208"/>
      <c r="H127" s="208"/>
      <c r="I127" s="208"/>
      <c r="J127" s="208"/>
      <c r="K127" s="208"/>
      <c r="L127" s="201"/>
    </row>
    <row r="128" spans="2:17" ht="22.15" customHeight="1">
      <c r="B128" s="198"/>
      <c r="C128" s="715"/>
      <c r="D128" s="716"/>
      <c r="E128" s="478"/>
      <c r="F128" s="207"/>
      <c r="G128" s="208"/>
      <c r="H128" s="208"/>
      <c r="I128" s="208"/>
      <c r="J128" s="208"/>
      <c r="K128" s="208"/>
      <c r="L128" s="201"/>
    </row>
    <row r="129" spans="2:12" ht="22.15" customHeight="1">
      <c r="B129" s="198"/>
      <c r="C129" s="715"/>
      <c r="D129" s="716"/>
      <c r="E129" s="478"/>
      <c r="F129" s="207"/>
      <c r="G129" s="208"/>
      <c r="H129" s="208"/>
      <c r="I129" s="208"/>
      <c r="J129" s="208"/>
      <c r="K129" s="208"/>
      <c r="L129" s="201"/>
    </row>
    <row r="130" spans="2:12" ht="22.15" customHeight="1">
      <c r="B130" s="198"/>
      <c r="C130" s="715"/>
      <c r="D130" s="716"/>
      <c r="E130" s="478"/>
      <c r="F130" s="207"/>
      <c r="G130" s="208"/>
      <c r="H130" s="208"/>
      <c r="I130" s="208"/>
      <c r="J130" s="208"/>
      <c r="K130" s="208"/>
      <c r="L130" s="201"/>
    </row>
    <row r="131" spans="2:12" ht="22.15" customHeight="1">
      <c r="B131" s="198"/>
      <c r="C131" s="715"/>
      <c r="D131" s="716"/>
      <c r="E131" s="478"/>
      <c r="F131" s="207"/>
      <c r="G131" s="208"/>
      <c r="H131" s="208"/>
      <c r="I131" s="208"/>
      <c r="J131" s="208"/>
      <c r="K131" s="208"/>
      <c r="L131" s="201"/>
    </row>
    <row r="132" spans="2:12" ht="22.15" customHeight="1">
      <c r="B132" s="198"/>
      <c r="C132" s="715"/>
      <c r="D132" s="716"/>
      <c r="E132" s="478"/>
      <c r="F132" s="207"/>
      <c r="G132" s="208"/>
      <c r="H132" s="208"/>
      <c r="I132" s="208"/>
      <c r="J132" s="208"/>
      <c r="K132" s="208"/>
      <c r="L132" s="201"/>
    </row>
    <row r="133" spans="2:12" ht="22.15" customHeight="1">
      <c r="B133" s="198"/>
      <c r="C133" s="715"/>
      <c r="D133" s="716"/>
      <c r="E133" s="478"/>
      <c r="F133" s="207"/>
      <c r="G133" s="208"/>
      <c r="H133" s="208"/>
      <c r="I133" s="208"/>
      <c r="J133" s="208"/>
      <c r="K133" s="208"/>
      <c r="L133" s="201"/>
    </row>
    <row r="134" spans="2:12" ht="22.15" customHeight="1">
      <c r="B134" s="198"/>
      <c r="C134" s="715"/>
      <c r="D134" s="716"/>
      <c r="E134" s="478"/>
      <c r="F134" s="207"/>
      <c r="G134" s="208"/>
      <c r="H134" s="208"/>
      <c r="I134" s="208"/>
      <c r="J134" s="208"/>
      <c r="K134" s="208"/>
      <c r="L134" s="201"/>
    </row>
    <row r="135" spans="2:12" ht="22.15" customHeight="1">
      <c r="B135" s="198"/>
      <c r="C135" s="715"/>
      <c r="D135" s="716"/>
      <c r="E135" s="478"/>
      <c r="F135" s="207"/>
      <c r="G135" s="208"/>
      <c r="H135" s="208"/>
      <c r="I135" s="208"/>
      <c r="J135" s="208"/>
      <c r="K135" s="208"/>
      <c r="L135" s="201"/>
    </row>
    <row r="136" spans="2:12" ht="22.15" customHeight="1">
      <c r="B136" s="198"/>
      <c r="C136" s="715"/>
      <c r="D136" s="716"/>
      <c r="E136" s="478"/>
      <c r="F136" s="207"/>
      <c r="G136" s="208"/>
      <c r="H136" s="208"/>
      <c r="I136" s="208"/>
      <c r="J136" s="208"/>
      <c r="K136" s="208"/>
      <c r="L136" s="201"/>
    </row>
    <row r="137" spans="2:12" ht="22.15" customHeight="1">
      <c r="B137" s="198"/>
      <c r="C137" s="788"/>
      <c r="D137" s="789"/>
      <c r="E137" s="478"/>
      <c r="F137" s="207"/>
      <c r="G137" s="208"/>
      <c r="H137" s="208"/>
      <c r="I137" s="208"/>
      <c r="J137" s="208"/>
      <c r="K137" s="208"/>
      <c r="L137" s="201"/>
    </row>
    <row r="138" spans="2:12" ht="22.15" customHeight="1">
      <c r="B138" s="198"/>
      <c r="C138" s="715"/>
      <c r="D138" s="716"/>
      <c r="E138" s="478"/>
      <c r="F138" s="207"/>
      <c r="G138" s="208"/>
      <c r="H138" s="208"/>
      <c r="I138" s="208"/>
      <c r="J138" s="208"/>
      <c r="K138" s="208"/>
      <c r="L138" s="201"/>
    </row>
    <row r="139" spans="2:12" ht="22.15" customHeight="1">
      <c r="B139" s="198"/>
      <c r="C139" s="715"/>
      <c r="D139" s="716"/>
      <c r="E139" s="478"/>
      <c r="F139" s="207"/>
      <c r="G139" s="208"/>
      <c r="H139" s="208"/>
      <c r="I139" s="208"/>
      <c r="J139" s="208"/>
      <c r="K139" s="208"/>
      <c r="L139" s="201"/>
    </row>
    <row r="140" spans="2:12" ht="22.15" customHeight="1">
      <c r="B140" s="198"/>
      <c r="C140" s="715"/>
      <c r="D140" s="716"/>
      <c r="E140" s="478"/>
      <c r="F140" s="207"/>
      <c r="G140" s="208"/>
      <c r="H140" s="208"/>
      <c r="I140" s="208"/>
      <c r="J140" s="208"/>
      <c r="K140" s="208"/>
      <c r="L140" s="201"/>
    </row>
    <row r="141" spans="2:12" ht="22.15" customHeight="1">
      <c r="B141" s="198"/>
      <c r="C141" s="715"/>
      <c r="D141" s="716"/>
      <c r="E141" s="478"/>
      <c r="F141" s="207"/>
      <c r="G141" s="208"/>
      <c r="H141" s="208"/>
      <c r="I141" s="208"/>
      <c r="J141" s="208"/>
      <c r="K141" s="208"/>
      <c r="L141" s="201"/>
    </row>
    <row r="142" spans="2:12" ht="22.15" customHeight="1">
      <c r="B142" s="194"/>
      <c r="C142" s="719" t="s">
        <v>74</v>
      </c>
      <c r="D142" s="720"/>
      <c r="E142" s="438"/>
      <c r="F142" s="437"/>
      <c r="G142" s="557"/>
      <c r="H142" s="557"/>
      <c r="I142" s="564"/>
      <c r="J142" s="557"/>
      <c r="K142" s="539">
        <f>SUM(K113:K141)</f>
        <v>0</v>
      </c>
      <c r="L142" s="195"/>
    </row>
    <row r="143" spans="2:12" s="33" customFormat="1" ht="22.15" customHeight="1">
      <c r="B143" s="240">
        <v>2</v>
      </c>
      <c r="C143" s="794" t="s">
        <v>100</v>
      </c>
      <c r="D143" s="795"/>
      <c r="E143" s="531"/>
      <c r="F143" s="462" t="s">
        <v>10</v>
      </c>
      <c r="G143" s="544"/>
      <c r="H143" s="544"/>
      <c r="I143" s="544"/>
      <c r="J143" s="544"/>
      <c r="K143" s="544"/>
      <c r="L143" s="209"/>
    </row>
    <row r="144" spans="2:12" s="252" customFormat="1" ht="25.5" customHeight="1">
      <c r="B144" s="251"/>
      <c r="C144" s="386" t="s">
        <v>157</v>
      </c>
      <c r="D144" s="386"/>
      <c r="E144" s="461"/>
      <c r="F144" s="385"/>
      <c r="G144" s="454"/>
      <c r="H144" s="452"/>
      <c r="I144" s="454"/>
      <c r="J144" s="452"/>
      <c r="K144" s="545"/>
      <c r="L144" s="368"/>
    </row>
    <row r="145" spans="2:12" s="252" customFormat="1" ht="25.5" customHeight="1">
      <c r="B145" s="251"/>
      <c r="C145" s="387" t="s">
        <v>164</v>
      </c>
      <c r="D145" s="388" t="s">
        <v>165</v>
      </c>
      <c r="E145" s="389">
        <v>1</v>
      </c>
      <c r="F145" s="389" t="s">
        <v>122</v>
      </c>
      <c r="G145" s="568"/>
      <c r="H145" s="496"/>
      <c r="I145" s="568"/>
      <c r="J145" s="496"/>
      <c r="K145" s="546"/>
      <c r="L145" s="209"/>
    </row>
    <row r="146" spans="2:12" s="252" customFormat="1" ht="25.5" customHeight="1">
      <c r="B146" s="251"/>
      <c r="C146" s="387"/>
      <c r="D146" s="388" t="s">
        <v>166</v>
      </c>
      <c r="E146" s="389"/>
      <c r="F146" s="389"/>
      <c r="G146" s="568"/>
      <c r="H146" s="496"/>
      <c r="I146" s="568"/>
      <c r="J146" s="496"/>
      <c r="K146" s="546"/>
      <c r="L146" s="209"/>
    </row>
    <row r="147" spans="2:12" s="252" customFormat="1" ht="25.5" customHeight="1">
      <c r="B147" s="251"/>
      <c r="C147" s="387" t="s">
        <v>164</v>
      </c>
      <c r="D147" s="388" t="s">
        <v>358</v>
      </c>
      <c r="E147" s="389">
        <v>1</v>
      </c>
      <c r="F147" s="389" t="s">
        <v>122</v>
      </c>
      <c r="G147" s="568"/>
      <c r="H147" s="496"/>
      <c r="I147" s="568"/>
      <c r="J147" s="496"/>
      <c r="K147" s="546"/>
      <c r="L147" s="368" t="s">
        <v>359</v>
      </c>
    </row>
    <row r="148" spans="2:12" s="252" customFormat="1" ht="25.5" customHeight="1">
      <c r="B148" s="251"/>
      <c r="C148" s="387" t="s">
        <v>164</v>
      </c>
      <c r="D148" s="388" t="s">
        <v>167</v>
      </c>
      <c r="E148" s="465">
        <v>80</v>
      </c>
      <c r="F148" s="389" t="s">
        <v>121</v>
      </c>
      <c r="G148" s="568"/>
      <c r="H148" s="496"/>
      <c r="I148" s="568"/>
      <c r="J148" s="496"/>
      <c r="K148" s="546"/>
      <c r="L148" s="368"/>
    </row>
    <row r="149" spans="2:12" s="252" customFormat="1" ht="25.5" customHeight="1">
      <c r="B149" s="251"/>
      <c r="C149" s="387" t="s">
        <v>164</v>
      </c>
      <c r="D149" s="388" t="s">
        <v>168</v>
      </c>
      <c r="E149" s="465">
        <v>695</v>
      </c>
      <c r="F149" s="389" t="s">
        <v>121</v>
      </c>
      <c r="G149" s="568"/>
      <c r="H149" s="496"/>
      <c r="I149" s="568"/>
      <c r="J149" s="496"/>
      <c r="K149" s="546"/>
      <c r="L149" s="209"/>
    </row>
    <row r="150" spans="2:12" s="252" customFormat="1" ht="25.5" customHeight="1">
      <c r="B150" s="251"/>
      <c r="C150" s="387" t="s">
        <v>164</v>
      </c>
      <c r="D150" s="388" t="s">
        <v>169</v>
      </c>
      <c r="E150" s="465">
        <v>1200</v>
      </c>
      <c r="F150" s="389" t="s">
        <v>121</v>
      </c>
      <c r="G150" s="568"/>
      <c r="H150" s="496"/>
      <c r="I150" s="568"/>
      <c r="J150" s="496"/>
      <c r="K150" s="546"/>
      <c r="L150" s="368"/>
    </row>
    <row r="151" spans="2:12" s="252" customFormat="1" ht="25.5" customHeight="1">
      <c r="B151" s="251"/>
      <c r="C151" s="387" t="s">
        <v>164</v>
      </c>
      <c r="D151" s="388" t="s">
        <v>170</v>
      </c>
      <c r="E151" s="390">
        <v>1200</v>
      </c>
      <c r="F151" s="389" t="s">
        <v>121</v>
      </c>
      <c r="G151" s="568"/>
      <c r="H151" s="496"/>
      <c r="I151" s="568"/>
      <c r="J151" s="496"/>
      <c r="K151" s="546"/>
      <c r="L151" s="368"/>
    </row>
    <row r="152" spans="2:12" s="252" customFormat="1" ht="25.5" customHeight="1">
      <c r="B152" s="251"/>
      <c r="C152" s="387" t="s">
        <v>164</v>
      </c>
      <c r="D152" s="388" t="s">
        <v>171</v>
      </c>
      <c r="E152" s="389">
        <v>1</v>
      </c>
      <c r="F152" s="389" t="s">
        <v>122</v>
      </c>
      <c r="G152" s="568"/>
      <c r="H152" s="496"/>
      <c r="I152" s="568"/>
      <c r="J152" s="496"/>
      <c r="K152" s="546"/>
      <c r="L152" s="368"/>
    </row>
    <row r="153" spans="2:12" s="252" customFormat="1" ht="25.5" customHeight="1">
      <c r="B153" s="251"/>
      <c r="C153" s="387" t="s">
        <v>164</v>
      </c>
      <c r="D153" s="388" t="s">
        <v>341</v>
      </c>
      <c r="E153" s="465">
        <v>1200</v>
      </c>
      <c r="F153" s="389" t="s">
        <v>121</v>
      </c>
      <c r="G153" s="568"/>
      <c r="H153" s="496"/>
      <c r="I153" s="568"/>
      <c r="J153" s="496"/>
      <c r="K153" s="546"/>
      <c r="L153" s="249"/>
    </row>
    <row r="154" spans="2:12" s="252" customFormat="1" ht="25.5" customHeight="1">
      <c r="B154" s="251"/>
      <c r="C154" s="387"/>
      <c r="D154" s="388" t="s">
        <v>172</v>
      </c>
      <c r="E154" s="389"/>
      <c r="F154" s="389"/>
      <c r="G154" s="568"/>
      <c r="H154" s="496"/>
      <c r="I154" s="568"/>
      <c r="J154" s="496"/>
      <c r="K154" s="546"/>
      <c r="L154" s="249"/>
    </row>
    <row r="155" spans="2:12" s="252" customFormat="1" ht="25.5" customHeight="1">
      <c r="B155" s="251"/>
      <c r="C155" s="387" t="s">
        <v>164</v>
      </c>
      <c r="D155" s="391" t="s">
        <v>342</v>
      </c>
      <c r="E155" s="463">
        <v>500</v>
      </c>
      <c r="F155" s="464" t="s">
        <v>12</v>
      </c>
      <c r="G155" s="568"/>
      <c r="H155" s="496"/>
      <c r="I155" s="568"/>
      <c r="J155" s="496"/>
      <c r="K155" s="546"/>
      <c r="L155" s="368"/>
    </row>
    <row r="156" spans="2:12" s="252" customFormat="1" ht="25.5" customHeight="1">
      <c r="B156" s="251"/>
      <c r="C156" s="387"/>
      <c r="D156" s="391" t="s">
        <v>173</v>
      </c>
      <c r="E156" s="463"/>
      <c r="F156" s="465"/>
      <c r="G156" s="568"/>
      <c r="H156" s="496"/>
      <c r="I156" s="568"/>
      <c r="J156" s="496"/>
      <c r="K156" s="546"/>
      <c r="L156" s="368"/>
    </row>
    <row r="157" spans="2:12" s="252" customFormat="1" ht="25.5" customHeight="1">
      <c r="B157" s="251"/>
      <c r="C157" s="387" t="s">
        <v>164</v>
      </c>
      <c r="D157" s="392" t="s">
        <v>174</v>
      </c>
      <c r="E157" s="461">
        <v>695</v>
      </c>
      <c r="F157" s="389" t="s">
        <v>121</v>
      </c>
      <c r="G157" s="568"/>
      <c r="H157" s="496"/>
      <c r="I157" s="568"/>
      <c r="J157" s="496"/>
      <c r="K157" s="546"/>
      <c r="L157" s="368"/>
    </row>
    <row r="158" spans="2:12" s="252" customFormat="1" ht="25.5" customHeight="1">
      <c r="B158" s="251"/>
      <c r="C158" s="387" t="s">
        <v>164</v>
      </c>
      <c r="D158" s="393" t="s">
        <v>175</v>
      </c>
      <c r="E158" s="390">
        <v>62</v>
      </c>
      <c r="F158" s="466" t="s">
        <v>176</v>
      </c>
      <c r="G158" s="568"/>
      <c r="H158" s="496"/>
      <c r="I158" s="568"/>
      <c r="J158" s="496"/>
      <c r="K158" s="546"/>
      <c r="L158" s="368"/>
    </row>
    <row r="159" spans="2:12" s="252" customFormat="1" ht="25.5" customHeight="1">
      <c r="B159" s="251"/>
      <c r="C159" s="387"/>
      <c r="D159" s="396" t="s">
        <v>177</v>
      </c>
      <c r="E159" s="390">
        <v>100</v>
      </c>
      <c r="F159" s="389" t="s">
        <v>121</v>
      </c>
      <c r="G159" s="568"/>
      <c r="H159" s="496"/>
      <c r="I159" s="568"/>
      <c r="J159" s="496"/>
      <c r="K159" s="546"/>
      <c r="L159" s="368"/>
    </row>
    <row r="160" spans="2:12" s="33" customFormat="1" ht="22.15" customHeight="1">
      <c r="B160" s="240"/>
      <c r="C160" s="387" t="s">
        <v>164</v>
      </c>
      <c r="D160" s="392" t="s">
        <v>178</v>
      </c>
      <c r="E160" s="421">
        <v>340</v>
      </c>
      <c r="F160" s="464" t="s">
        <v>12</v>
      </c>
      <c r="G160" s="496"/>
      <c r="H160" s="496"/>
      <c r="I160" s="399"/>
      <c r="J160" s="496"/>
      <c r="K160" s="546"/>
      <c r="L160" s="209"/>
    </row>
    <row r="161" spans="2:12" s="33" customFormat="1" ht="22.15" customHeight="1">
      <c r="B161" s="240"/>
      <c r="C161" s="387"/>
      <c r="D161" s="392" t="s">
        <v>179</v>
      </c>
      <c r="E161" s="461"/>
      <c r="F161" s="464"/>
      <c r="G161" s="496"/>
      <c r="H161" s="496"/>
      <c r="I161" s="399"/>
      <c r="J161" s="496"/>
      <c r="K161" s="546"/>
      <c r="L161" s="204"/>
    </row>
    <row r="162" spans="2:12" s="33" customFormat="1" ht="22.15" customHeight="1">
      <c r="B162" s="240"/>
      <c r="C162" s="387"/>
      <c r="D162" s="392" t="s">
        <v>180</v>
      </c>
      <c r="E162" s="461"/>
      <c r="F162" s="464"/>
      <c r="G162" s="496"/>
      <c r="H162" s="496"/>
      <c r="I162" s="399"/>
      <c r="J162" s="496"/>
      <c r="K162" s="546"/>
      <c r="L162" s="204"/>
    </row>
    <row r="163" spans="2:12" s="33" customFormat="1" ht="22.15" customHeight="1">
      <c r="B163" s="240"/>
      <c r="C163" s="387" t="s">
        <v>164</v>
      </c>
      <c r="D163" s="394" t="s">
        <v>181</v>
      </c>
      <c r="E163" s="465">
        <v>140</v>
      </c>
      <c r="F163" s="464" t="s">
        <v>12</v>
      </c>
      <c r="G163" s="568"/>
      <c r="H163" s="496"/>
      <c r="I163" s="568"/>
      <c r="J163" s="496"/>
      <c r="K163" s="546"/>
      <c r="L163" s="367"/>
    </row>
    <row r="164" spans="2:12" s="33" customFormat="1" ht="22.15" customHeight="1">
      <c r="B164" s="240"/>
      <c r="C164" s="387" t="s">
        <v>164</v>
      </c>
      <c r="D164" s="388" t="s">
        <v>182</v>
      </c>
      <c r="E164" s="465">
        <v>160</v>
      </c>
      <c r="F164" s="464" t="s">
        <v>12</v>
      </c>
      <c r="G164" s="568"/>
      <c r="H164" s="496"/>
      <c r="I164" s="568"/>
      <c r="J164" s="496"/>
      <c r="K164" s="546"/>
      <c r="L164" s="397" t="s">
        <v>184</v>
      </c>
    </row>
    <row r="165" spans="2:12" s="33" customFormat="1" ht="22.15" customHeight="1">
      <c r="B165" s="240"/>
      <c r="C165" s="387"/>
      <c r="D165" s="388" t="s">
        <v>183</v>
      </c>
      <c r="E165" s="465"/>
      <c r="F165" s="464"/>
      <c r="G165" s="568"/>
      <c r="H165" s="496"/>
      <c r="I165" s="568"/>
      <c r="J165" s="496"/>
      <c r="K165" s="546"/>
      <c r="L165" s="583" t="s">
        <v>343</v>
      </c>
    </row>
    <row r="166" spans="2:12" s="33" customFormat="1" ht="22.15" customHeight="1">
      <c r="B166" s="240"/>
      <c r="C166" s="713" t="s">
        <v>21</v>
      </c>
      <c r="D166" s="714"/>
      <c r="E166" s="460"/>
      <c r="F166" s="467"/>
      <c r="G166" s="540"/>
      <c r="H166" s="481">
        <f>SUM(H145:H165)</f>
        <v>0</v>
      </c>
      <c r="I166" s="540"/>
      <c r="J166" s="481">
        <f>SUM(J145:J165)</f>
        <v>0</v>
      </c>
      <c r="K166" s="482">
        <f>SUM(K145:K165)</f>
        <v>0</v>
      </c>
      <c r="L166" s="204"/>
    </row>
    <row r="167" spans="2:12" s="33" customFormat="1" ht="22.15" customHeight="1">
      <c r="B167" s="240"/>
      <c r="C167" s="709" t="s">
        <v>159</v>
      </c>
      <c r="D167" s="710"/>
      <c r="E167" s="465"/>
      <c r="F167" s="389"/>
      <c r="G167" s="568"/>
      <c r="H167" s="496"/>
      <c r="I167" s="568"/>
      <c r="J167" s="496"/>
      <c r="K167" s="546"/>
      <c r="L167" s="400"/>
    </row>
    <row r="168" spans="2:12" s="33" customFormat="1" ht="22.15" customHeight="1">
      <c r="B168" s="240"/>
      <c r="C168" s="387" t="s">
        <v>164</v>
      </c>
      <c r="D168" s="388" t="s">
        <v>185</v>
      </c>
      <c r="E168" s="465">
        <v>62</v>
      </c>
      <c r="F168" s="389" t="s">
        <v>121</v>
      </c>
      <c r="G168" s="568"/>
      <c r="H168" s="496"/>
      <c r="I168" s="568"/>
      <c r="J168" s="496"/>
      <c r="K168" s="546"/>
      <c r="L168" s="404" t="s">
        <v>186</v>
      </c>
    </row>
    <row r="169" spans="2:12" s="33" customFormat="1" ht="22.15" customHeight="1">
      <c r="B169" s="240"/>
      <c r="C169" s="387" t="s">
        <v>164</v>
      </c>
      <c r="D169" s="388" t="s">
        <v>187</v>
      </c>
      <c r="E169" s="465">
        <v>1100</v>
      </c>
      <c r="F169" s="389" t="s">
        <v>121</v>
      </c>
      <c r="G169" s="568"/>
      <c r="H169" s="496"/>
      <c r="I169" s="568"/>
      <c r="J169" s="496"/>
      <c r="K169" s="546"/>
      <c r="L169" s="404" t="s">
        <v>186</v>
      </c>
    </row>
    <row r="170" spans="2:12" s="33" customFormat="1" ht="22.15" customHeight="1">
      <c r="B170" s="240"/>
      <c r="C170" s="387" t="s">
        <v>164</v>
      </c>
      <c r="D170" s="388" t="s">
        <v>188</v>
      </c>
      <c r="E170" s="421">
        <v>115</v>
      </c>
      <c r="F170" s="464" t="s">
        <v>12</v>
      </c>
      <c r="G170" s="568"/>
      <c r="H170" s="496"/>
      <c r="I170" s="399"/>
      <c r="J170" s="496"/>
      <c r="K170" s="546"/>
      <c r="L170" s="404" t="s">
        <v>186</v>
      </c>
    </row>
    <row r="171" spans="2:12" s="33" customFormat="1" ht="22.15" customHeight="1">
      <c r="B171" s="240"/>
      <c r="C171" s="387" t="s">
        <v>164</v>
      </c>
      <c r="D171" s="388" t="s">
        <v>189</v>
      </c>
      <c r="E171" s="463">
        <v>62</v>
      </c>
      <c r="F171" s="464" t="s">
        <v>12</v>
      </c>
      <c r="G171" s="568"/>
      <c r="H171" s="496"/>
      <c r="I171" s="568"/>
      <c r="J171" s="496"/>
      <c r="K171" s="546"/>
      <c r="L171" s="404" t="s">
        <v>190</v>
      </c>
    </row>
    <row r="172" spans="2:12" s="33" customFormat="1" ht="22.15" customHeight="1">
      <c r="B172" s="240"/>
      <c r="C172" s="387" t="s">
        <v>164</v>
      </c>
      <c r="D172" s="391" t="s">
        <v>353</v>
      </c>
      <c r="E172" s="465">
        <v>47</v>
      </c>
      <c r="F172" s="464" t="s">
        <v>12</v>
      </c>
      <c r="G172" s="568"/>
      <c r="H172" s="496"/>
      <c r="I172" s="568"/>
      <c r="J172" s="496"/>
      <c r="K172" s="546"/>
      <c r="L172" s="401"/>
    </row>
    <row r="173" spans="2:12" s="33" customFormat="1" ht="22.15" customHeight="1">
      <c r="B173" s="240"/>
      <c r="C173" s="387" t="s">
        <v>164</v>
      </c>
      <c r="D173" s="402" t="s">
        <v>192</v>
      </c>
      <c r="E173" s="463">
        <v>168</v>
      </c>
      <c r="F173" s="464" t="s">
        <v>12</v>
      </c>
      <c r="G173" s="568"/>
      <c r="H173" s="496"/>
      <c r="I173" s="568"/>
      <c r="J173" s="496"/>
      <c r="K173" s="546"/>
      <c r="L173" s="400"/>
    </row>
    <row r="174" spans="2:12" s="33" customFormat="1" ht="22.15" customHeight="1">
      <c r="B174" s="240"/>
      <c r="C174" s="387"/>
      <c r="D174" s="391" t="s">
        <v>193</v>
      </c>
      <c r="E174" s="463"/>
      <c r="F174" s="464"/>
      <c r="G174" s="568"/>
      <c r="H174" s="496"/>
      <c r="I174" s="568"/>
      <c r="J174" s="496"/>
      <c r="K174" s="546"/>
      <c r="L174" s="400"/>
    </row>
    <row r="175" spans="2:12" s="33" customFormat="1" ht="22.15" customHeight="1">
      <c r="B175" s="240"/>
      <c r="C175" s="387" t="s">
        <v>164</v>
      </c>
      <c r="D175" s="388" t="s">
        <v>170</v>
      </c>
      <c r="E175" s="390">
        <v>1880</v>
      </c>
      <c r="F175" s="389" t="s">
        <v>121</v>
      </c>
      <c r="G175" s="568"/>
      <c r="H175" s="496"/>
      <c r="I175" s="568"/>
      <c r="J175" s="496"/>
      <c r="K175" s="546"/>
      <c r="L175" s="400"/>
    </row>
    <row r="176" spans="2:12" s="33" customFormat="1" ht="22.15" customHeight="1">
      <c r="B176" s="240"/>
      <c r="C176" s="387" t="s">
        <v>164</v>
      </c>
      <c r="D176" s="391" t="s">
        <v>194</v>
      </c>
      <c r="E176" s="390">
        <v>1880</v>
      </c>
      <c r="F176" s="464" t="s">
        <v>12</v>
      </c>
      <c r="G176" s="496"/>
      <c r="H176" s="496"/>
      <c r="I176" s="496"/>
      <c r="J176" s="496"/>
      <c r="K176" s="546"/>
      <c r="L176" s="403" t="s">
        <v>195</v>
      </c>
    </row>
    <row r="177" spans="2:12" s="33" customFormat="1" ht="22.15" customHeight="1">
      <c r="B177" s="240"/>
      <c r="C177" s="387"/>
      <c r="D177" s="392" t="s">
        <v>179</v>
      </c>
      <c r="E177" s="463"/>
      <c r="F177" s="464"/>
      <c r="G177" s="568"/>
      <c r="H177" s="496"/>
      <c r="I177" s="568"/>
      <c r="J177" s="496"/>
      <c r="K177" s="546"/>
      <c r="L177" s="400"/>
    </row>
    <row r="178" spans="2:12" s="33" customFormat="1" ht="22.15" customHeight="1">
      <c r="B178" s="240"/>
      <c r="C178" s="387"/>
      <c r="D178" s="391" t="s">
        <v>196</v>
      </c>
      <c r="E178" s="463"/>
      <c r="F178" s="464"/>
      <c r="G178" s="568"/>
      <c r="H178" s="496"/>
      <c r="I178" s="568"/>
      <c r="J178" s="496"/>
      <c r="K178" s="546"/>
      <c r="L178" s="400"/>
    </row>
    <row r="179" spans="2:12" s="33" customFormat="1" ht="22.15" customHeight="1">
      <c r="B179" s="240"/>
      <c r="C179" s="387" t="s">
        <v>164</v>
      </c>
      <c r="D179" s="391" t="s">
        <v>197</v>
      </c>
      <c r="E179" s="463">
        <v>5</v>
      </c>
      <c r="F179" s="464" t="s">
        <v>123</v>
      </c>
      <c r="G179" s="568"/>
      <c r="H179" s="496"/>
      <c r="I179" s="568"/>
      <c r="J179" s="496"/>
      <c r="K179" s="546"/>
      <c r="L179" s="404" t="s">
        <v>186</v>
      </c>
    </row>
    <row r="180" spans="2:12" s="33" customFormat="1" ht="22.15" customHeight="1">
      <c r="B180" s="240"/>
      <c r="C180" s="387" t="s">
        <v>164</v>
      </c>
      <c r="D180" s="391" t="s">
        <v>198</v>
      </c>
      <c r="E180" s="463">
        <v>9</v>
      </c>
      <c r="F180" s="464" t="s">
        <v>123</v>
      </c>
      <c r="G180" s="568"/>
      <c r="H180" s="496"/>
      <c r="I180" s="568"/>
      <c r="J180" s="496"/>
      <c r="K180" s="546"/>
      <c r="L180" s="404" t="s">
        <v>186</v>
      </c>
    </row>
    <row r="181" spans="2:12" s="33" customFormat="1" ht="22.15" customHeight="1">
      <c r="B181" s="240"/>
      <c r="C181" s="387"/>
      <c r="D181" s="391" t="s">
        <v>199</v>
      </c>
      <c r="E181" s="463">
        <v>17</v>
      </c>
      <c r="F181" s="464" t="s">
        <v>123</v>
      </c>
      <c r="G181" s="568"/>
      <c r="H181" s="496"/>
      <c r="I181" s="568"/>
      <c r="J181" s="496"/>
      <c r="K181" s="546"/>
      <c r="L181" s="404"/>
    </row>
    <row r="182" spans="2:12" s="33" customFormat="1" ht="22.15" customHeight="1">
      <c r="B182" s="240"/>
      <c r="C182" s="387" t="s">
        <v>164</v>
      </c>
      <c r="D182" s="391" t="s">
        <v>200</v>
      </c>
      <c r="E182" s="463">
        <v>7</v>
      </c>
      <c r="F182" s="464" t="s">
        <v>123</v>
      </c>
      <c r="G182" s="568"/>
      <c r="H182" s="496"/>
      <c r="I182" s="568"/>
      <c r="J182" s="496"/>
      <c r="K182" s="546"/>
      <c r="L182" s="404" t="s">
        <v>201</v>
      </c>
    </row>
    <row r="183" spans="2:12" s="33" customFormat="1" ht="22.15" customHeight="1">
      <c r="B183" s="240"/>
      <c r="C183" s="387" t="s">
        <v>164</v>
      </c>
      <c r="D183" s="391" t="s">
        <v>354</v>
      </c>
      <c r="E183" s="463">
        <v>9</v>
      </c>
      <c r="F183" s="464" t="s">
        <v>123</v>
      </c>
      <c r="G183" s="568"/>
      <c r="H183" s="496"/>
      <c r="I183" s="568"/>
      <c r="J183" s="496"/>
      <c r="K183" s="546"/>
      <c r="L183" s="404" t="s">
        <v>201</v>
      </c>
    </row>
    <row r="184" spans="2:12" s="33" customFormat="1" ht="22.15" customHeight="1">
      <c r="B184" s="240"/>
      <c r="C184" s="387" t="s">
        <v>164</v>
      </c>
      <c r="D184" s="391" t="s">
        <v>345</v>
      </c>
      <c r="E184" s="389">
        <v>6</v>
      </c>
      <c r="F184" s="389" t="s">
        <v>123</v>
      </c>
      <c r="G184" s="569"/>
      <c r="H184" s="496"/>
      <c r="I184" s="569"/>
      <c r="J184" s="496"/>
      <c r="K184" s="546"/>
      <c r="L184" s="404" t="s">
        <v>201</v>
      </c>
    </row>
    <row r="185" spans="2:12" s="33" customFormat="1" ht="22.15" customHeight="1">
      <c r="B185" s="240"/>
      <c r="C185" s="387" t="s">
        <v>164</v>
      </c>
      <c r="D185" s="391" t="s">
        <v>203</v>
      </c>
      <c r="E185" s="389">
        <v>6</v>
      </c>
      <c r="F185" s="389" t="s">
        <v>123</v>
      </c>
      <c r="G185" s="569"/>
      <c r="H185" s="496"/>
      <c r="I185" s="569"/>
      <c r="J185" s="496"/>
      <c r="K185" s="546"/>
      <c r="L185" s="404" t="s">
        <v>201</v>
      </c>
    </row>
    <row r="186" spans="2:12" s="33" customFormat="1" ht="22.15" customHeight="1">
      <c r="B186" s="240"/>
      <c r="C186" s="387" t="s">
        <v>164</v>
      </c>
      <c r="D186" s="391" t="s">
        <v>204</v>
      </c>
      <c r="E186" s="389">
        <v>6</v>
      </c>
      <c r="F186" s="389" t="s">
        <v>123</v>
      </c>
      <c r="G186" s="399"/>
      <c r="H186" s="496"/>
      <c r="I186" s="399"/>
      <c r="J186" s="496"/>
      <c r="K186" s="546"/>
      <c r="L186" s="404" t="s">
        <v>201</v>
      </c>
    </row>
    <row r="187" spans="2:12" s="33" customFormat="1" ht="22.15" customHeight="1">
      <c r="B187" s="240"/>
      <c r="C187" s="387" t="s">
        <v>164</v>
      </c>
      <c r="D187" s="391" t="s">
        <v>205</v>
      </c>
      <c r="E187" s="389">
        <v>6</v>
      </c>
      <c r="F187" s="389" t="s">
        <v>123</v>
      </c>
      <c r="G187" s="569"/>
      <c r="H187" s="496"/>
      <c r="I187" s="569"/>
      <c r="J187" s="496"/>
      <c r="K187" s="546"/>
      <c r="L187" s="404" t="s">
        <v>201</v>
      </c>
    </row>
    <row r="188" spans="2:12" s="33" customFormat="1" ht="22.15" customHeight="1">
      <c r="B188" s="240"/>
      <c r="C188" s="387" t="s">
        <v>164</v>
      </c>
      <c r="D188" s="391" t="s">
        <v>206</v>
      </c>
      <c r="E188" s="389">
        <v>6</v>
      </c>
      <c r="F188" s="389" t="s">
        <v>123</v>
      </c>
      <c r="G188" s="568"/>
      <c r="H188" s="496"/>
      <c r="I188" s="568"/>
      <c r="J188" s="496"/>
      <c r="K188" s="546"/>
      <c r="L188" s="404" t="s">
        <v>201</v>
      </c>
    </row>
    <row r="189" spans="2:12" s="33" customFormat="1" ht="22.15" customHeight="1">
      <c r="B189" s="240"/>
      <c r="C189" s="387" t="s">
        <v>164</v>
      </c>
      <c r="D189" s="391" t="s">
        <v>207</v>
      </c>
      <c r="E189" s="389">
        <v>4</v>
      </c>
      <c r="F189" s="389" t="s">
        <v>123</v>
      </c>
      <c r="G189" s="569"/>
      <c r="H189" s="496"/>
      <c r="I189" s="569"/>
      <c r="J189" s="496"/>
      <c r="K189" s="546"/>
      <c r="L189" s="404" t="s">
        <v>201</v>
      </c>
    </row>
    <row r="190" spans="2:12" s="33" customFormat="1" ht="22.15" customHeight="1">
      <c r="B190" s="240"/>
      <c r="C190" s="387" t="s">
        <v>164</v>
      </c>
      <c r="D190" s="391" t="s">
        <v>208</v>
      </c>
      <c r="E190" s="389">
        <v>6</v>
      </c>
      <c r="F190" s="389" t="s">
        <v>123</v>
      </c>
      <c r="G190" s="569"/>
      <c r="H190" s="496"/>
      <c r="I190" s="569"/>
      <c r="J190" s="496"/>
      <c r="K190" s="546"/>
      <c r="L190" s="404" t="s">
        <v>201</v>
      </c>
    </row>
    <row r="191" spans="2:12" s="33" customFormat="1" ht="22.15" customHeight="1">
      <c r="B191" s="240"/>
      <c r="C191" s="387" t="s">
        <v>164</v>
      </c>
      <c r="D191" s="391" t="s">
        <v>209</v>
      </c>
      <c r="E191" s="389">
        <v>1</v>
      </c>
      <c r="F191" s="389" t="s">
        <v>123</v>
      </c>
      <c r="G191" s="569"/>
      <c r="H191" s="496"/>
      <c r="I191" s="569"/>
      <c r="J191" s="496"/>
      <c r="K191" s="546"/>
      <c r="L191" s="404" t="s">
        <v>201</v>
      </c>
    </row>
    <row r="192" spans="2:12" s="33" customFormat="1" ht="22.15" customHeight="1">
      <c r="B192" s="240"/>
      <c r="C192" s="387" t="s">
        <v>164</v>
      </c>
      <c r="D192" s="391" t="s">
        <v>210</v>
      </c>
      <c r="E192" s="389">
        <v>2</v>
      </c>
      <c r="F192" s="389" t="s">
        <v>123</v>
      </c>
      <c r="G192" s="569"/>
      <c r="H192" s="496"/>
      <c r="I192" s="569"/>
      <c r="J192" s="496"/>
      <c r="K192" s="546"/>
      <c r="L192" s="404" t="s">
        <v>201</v>
      </c>
    </row>
    <row r="193" spans="2:12" s="33" customFormat="1" ht="22.15" customHeight="1">
      <c r="B193" s="240"/>
      <c r="C193" s="387" t="s">
        <v>164</v>
      </c>
      <c r="D193" s="391" t="s">
        <v>211</v>
      </c>
      <c r="E193" s="389">
        <v>6</v>
      </c>
      <c r="F193" s="389" t="s">
        <v>123</v>
      </c>
      <c r="G193" s="568"/>
      <c r="H193" s="496"/>
      <c r="I193" s="568"/>
      <c r="J193" s="496"/>
      <c r="K193" s="546"/>
      <c r="L193" s="404" t="s">
        <v>201</v>
      </c>
    </row>
    <row r="194" spans="2:12" s="33" customFormat="1" ht="22.15" customHeight="1">
      <c r="B194" s="240"/>
      <c r="C194" s="387" t="s">
        <v>164</v>
      </c>
      <c r="D194" s="391" t="s">
        <v>212</v>
      </c>
      <c r="E194" s="389">
        <v>12</v>
      </c>
      <c r="F194" s="389" t="s">
        <v>123</v>
      </c>
      <c r="G194" s="568"/>
      <c r="H194" s="496"/>
      <c r="I194" s="568"/>
      <c r="J194" s="496"/>
      <c r="K194" s="546"/>
      <c r="L194" s="404" t="s">
        <v>201</v>
      </c>
    </row>
    <row r="195" spans="2:12" s="33" customFormat="1" ht="22.15" customHeight="1">
      <c r="B195" s="240"/>
      <c r="C195" s="387" t="s">
        <v>164</v>
      </c>
      <c r="D195" s="391" t="s">
        <v>213</v>
      </c>
      <c r="E195" s="389">
        <v>1</v>
      </c>
      <c r="F195" s="389" t="s">
        <v>123</v>
      </c>
      <c r="G195" s="568"/>
      <c r="H195" s="496"/>
      <c r="I195" s="568"/>
      <c r="J195" s="496"/>
      <c r="K195" s="546"/>
      <c r="L195" s="404" t="s">
        <v>214</v>
      </c>
    </row>
    <row r="196" spans="2:12" s="33" customFormat="1" ht="22.15" customHeight="1">
      <c r="B196" s="240"/>
      <c r="C196" s="387" t="s">
        <v>164</v>
      </c>
      <c r="D196" s="388" t="s">
        <v>182</v>
      </c>
      <c r="E196" s="465">
        <v>1100</v>
      </c>
      <c r="F196" s="464" t="s">
        <v>12</v>
      </c>
      <c r="G196" s="568"/>
      <c r="H196" s="496"/>
      <c r="I196" s="568"/>
      <c r="J196" s="496"/>
      <c r="K196" s="546"/>
      <c r="L196" s="404"/>
    </row>
    <row r="197" spans="2:12" s="33" customFormat="1" ht="22.15" customHeight="1">
      <c r="B197" s="240"/>
      <c r="C197" s="387"/>
      <c r="D197" s="388" t="s">
        <v>183</v>
      </c>
      <c r="E197" s="465"/>
      <c r="F197" s="464"/>
      <c r="G197" s="568"/>
      <c r="H197" s="496"/>
      <c r="I197" s="568"/>
      <c r="J197" s="496"/>
      <c r="K197" s="546"/>
      <c r="L197" s="404"/>
    </row>
    <row r="198" spans="2:12" s="33" customFormat="1" ht="22.15" customHeight="1">
      <c r="B198" s="240"/>
      <c r="C198" s="387" t="s">
        <v>164</v>
      </c>
      <c r="D198" s="391" t="s">
        <v>361</v>
      </c>
      <c r="E198" s="389">
        <v>67</v>
      </c>
      <c r="F198" s="389" t="s">
        <v>123</v>
      </c>
      <c r="G198" s="569"/>
      <c r="H198" s="496"/>
      <c r="I198" s="569"/>
      <c r="J198" s="496"/>
      <c r="K198" s="546"/>
      <c r="L198" s="400"/>
    </row>
    <row r="199" spans="2:12" s="33" customFormat="1" ht="22.15" customHeight="1">
      <c r="B199" s="240"/>
      <c r="C199" s="387"/>
      <c r="D199" s="391" t="s">
        <v>216</v>
      </c>
      <c r="E199" s="389"/>
      <c r="F199" s="389"/>
      <c r="G199" s="569"/>
      <c r="H199" s="496"/>
      <c r="I199" s="569"/>
      <c r="J199" s="496"/>
      <c r="K199" s="546"/>
      <c r="L199" s="400"/>
    </row>
    <row r="200" spans="2:12" s="33" customFormat="1" ht="22.15" customHeight="1">
      <c r="B200" s="240"/>
      <c r="C200" s="387" t="s">
        <v>164</v>
      </c>
      <c r="D200" s="391" t="s">
        <v>206</v>
      </c>
      <c r="E200" s="389">
        <v>0</v>
      </c>
      <c r="F200" s="389" t="s">
        <v>123</v>
      </c>
      <c r="G200" s="568"/>
      <c r="H200" s="496"/>
      <c r="I200" s="568"/>
      <c r="J200" s="496"/>
      <c r="K200" s="546"/>
      <c r="L200" s="400"/>
    </row>
    <row r="201" spans="2:12" s="33" customFormat="1" ht="22.15" customHeight="1">
      <c r="B201" s="240"/>
      <c r="C201" s="387" t="s">
        <v>164</v>
      </c>
      <c r="D201" s="391" t="s">
        <v>208</v>
      </c>
      <c r="E201" s="389">
        <v>0</v>
      </c>
      <c r="F201" s="389" t="s">
        <v>123</v>
      </c>
      <c r="G201" s="569"/>
      <c r="H201" s="496"/>
      <c r="I201" s="569"/>
      <c r="J201" s="496"/>
      <c r="K201" s="546"/>
      <c r="L201" s="400"/>
    </row>
    <row r="202" spans="2:12" s="33" customFormat="1" ht="22.15" customHeight="1">
      <c r="B202" s="240"/>
      <c r="C202" s="387" t="s">
        <v>164</v>
      </c>
      <c r="D202" s="394" t="s">
        <v>181</v>
      </c>
      <c r="E202" s="465">
        <v>1100</v>
      </c>
      <c r="F202" s="464" t="s">
        <v>12</v>
      </c>
      <c r="G202" s="568"/>
      <c r="H202" s="496"/>
      <c r="I202" s="568"/>
      <c r="J202" s="496"/>
      <c r="K202" s="546"/>
      <c r="L202" s="404"/>
    </row>
    <row r="203" spans="2:12" s="33" customFormat="1" ht="22.15" customHeight="1">
      <c r="B203" s="240"/>
      <c r="C203" s="387" t="s">
        <v>164</v>
      </c>
      <c r="D203" s="391" t="s">
        <v>352</v>
      </c>
      <c r="E203" s="465">
        <v>37</v>
      </c>
      <c r="F203" s="464" t="s">
        <v>12</v>
      </c>
      <c r="G203" s="568"/>
      <c r="H203" s="496"/>
      <c r="I203" s="568"/>
      <c r="J203" s="496"/>
      <c r="K203" s="546"/>
      <c r="L203" s="401"/>
    </row>
    <row r="204" spans="2:12" s="33" customFormat="1" ht="22.15" customHeight="1">
      <c r="B204" s="240"/>
      <c r="C204" s="387"/>
      <c r="D204" s="391" t="s">
        <v>218</v>
      </c>
      <c r="E204" s="389">
        <v>26</v>
      </c>
      <c r="F204" s="389" t="s">
        <v>123</v>
      </c>
      <c r="G204" s="569"/>
      <c r="H204" s="496"/>
      <c r="I204" s="569"/>
      <c r="J204" s="496"/>
      <c r="K204" s="546"/>
      <c r="L204" s="400"/>
    </row>
    <row r="205" spans="2:12" s="33" customFormat="1" ht="22.15" customHeight="1">
      <c r="B205" s="240"/>
      <c r="C205" s="387"/>
      <c r="D205" s="391" t="s">
        <v>344</v>
      </c>
      <c r="E205" s="389">
        <v>20</v>
      </c>
      <c r="F205" s="389" t="s">
        <v>123</v>
      </c>
      <c r="G205" s="569"/>
      <c r="H205" s="496"/>
      <c r="I205" s="569"/>
      <c r="J205" s="496"/>
      <c r="K205" s="546"/>
      <c r="L205" s="400"/>
    </row>
    <row r="206" spans="2:12" s="33" customFormat="1" ht="22.15" customHeight="1">
      <c r="B206" s="240"/>
      <c r="C206" s="387"/>
      <c r="D206" s="391" t="s">
        <v>219</v>
      </c>
      <c r="E206" s="389">
        <v>26</v>
      </c>
      <c r="F206" s="389" t="s">
        <v>123</v>
      </c>
      <c r="G206" s="569"/>
      <c r="H206" s="496"/>
      <c r="I206" s="569"/>
      <c r="J206" s="496"/>
      <c r="K206" s="546"/>
      <c r="L206" s="400"/>
    </row>
    <row r="207" spans="2:12" s="33" customFormat="1" ht="22.15" customHeight="1">
      <c r="B207" s="240"/>
      <c r="C207" s="387"/>
      <c r="D207" s="391" t="s">
        <v>220</v>
      </c>
      <c r="E207" s="389">
        <v>20</v>
      </c>
      <c r="F207" s="389" t="s">
        <v>123</v>
      </c>
      <c r="G207" s="569"/>
      <c r="H207" s="496"/>
      <c r="I207" s="569"/>
      <c r="J207" s="496"/>
      <c r="K207" s="546"/>
      <c r="L207" s="400"/>
    </row>
    <row r="208" spans="2:12" s="33" customFormat="1" ht="22.15" customHeight="1">
      <c r="B208" s="240"/>
      <c r="C208" s="792" t="s">
        <v>21</v>
      </c>
      <c r="D208" s="793"/>
      <c r="E208" s="414"/>
      <c r="F208" s="414"/>
      <c r="G208" s="544"/>
      <c r="H208" s="481">
        <f>SUM(H168:H207)</f>
        <v>0</v>
      </c>
      <c r="I208" s="544"/>
      <c r="J208" s="481">
        <f>SUM(J168:J207)</f>
        <v>0</v>
      </c>
      <c r="K208" s="482">
        <f>SUM(K168:K207)</f>
        <v>0</v>
      </c>
      <c r="L208" s="400"/>
    </row>
    <row r="209" spans="2:12" s="33" customFormat="1" ht="22.15" customHeight="1">
      <c r="B209" s="240"/>
      <c r="C209" s="406" t="s">
        <v>158</v>
      </c>
      <c r="D209" s="398"/>
      <c r="E209" s="465"/>
      <c r="F209" s="389"/>
      <c r="G209" s="568"/>
      <c r="H209" s="496"/>
      <c r="I209" s="568"/>
      <c r="J209" s="496"/>
      <c r="K209" s="546"/>
      <c r="L209" s="400"/>
    </row>
    <row r="210" spans="2:12" s="33" customFormat="1" ht="22.15" customHeight="1">
      <c r="B210" s="240"/>
      <c r="C210" s="387" t="s">
        <v>164</v>
      </c>
      <c r="D210" s="388" t="s">
        <v>185</v>
      </c>
      <c r="E210" s="465">
        <v>62</v>
      </c>
      <c r="F210" s="389" t="s">
        <v>121</v>
      </c>
      <c r="G210" s="568"/>
      <c r="H210" s="496"/>
      <c r="I210" s="568"/>
      <c r="J210" s="496"/>
      <c r="K210" s="546"/>
      <c r="L210" s="404" t="s">
        <v>186</v>
      </c>
    </row>
    <row r="211" spans="2:12" s="33" customFormat="1" ht="22.15" customHeight="1">
      <c r="B211" s="240"/>
      <c r="C211" s="387" t="s">
        <v>164</v>
      </c>
      <c r="D211" s="388" t="s">
        <v>187</v>
      </c>
      <c r="E211" s="465">
        <v>1100</v>
      </c>
      <c r="F211" s="389" t="s">
        <v>121</v>
      </c>
      <c r="G211" s="568"/>
      <c r="H211" s="496"/>
      <c r="I211" s="568"/>
      <c r="J211" s="496"/>
      <c r="K211" s="546"/>
      <c r="L211" s="404" t="s">
        <v>186</v>
      </c>
    </row>
    <row r="212" spans="2:12" s="33" customFormat="1" ht="22.15" customHeight="1">
      <c r="B212" s="240"/>
      <c r="C212" s="387" t="s">
        <v>164</v>
      </c>
      <c r="D212" s="388" t="s">
        <v>188</v>
      </c>
      <c r="E212" s="421">
        <v>115</v>
      </c>
      <c r="F212" s="464" t="s">
        <v>12</v>
      </c>
      <c r="G212" s="568"/>
      <c r="H212" s="496"/>
      <c r="I212" s="399"/>
      <c r="J212" s="496"/>
      <c r="K212" s="546"/>
      <c r="L212" s="404" t="s">
        <v>186</v>
      </c>
    </row>
    <row r="213" spans="2:12" s="33" customFormat="1" ht="22.15" customHeight="1">
      <c r="B213" s="240"/>
      <c r="C213" s="387" t="s">
        <v>164</v>
      </c>
      <c r="D213" s="388" t="s">
        <v>189</v>
      </c>
      <c r="E213" s="463">
        <v>54</v>
      </c>
      <c r="F213" s="464" t="s">
        <v>12</v>
      </c>
      <c r="G213" s="568"/>
      <c r="H213" s="496"/>
      <c r="I213" s="568"/>
      <c r="J213" s="496"/>
      <c r="K213" s="546"/>
      <c r="L213" s="404" t="s">
        <v>190</v>
      </c>
    </row>
    <row r="214" spans="2:12" s="33" customFormat="1" ht="22.15" customHeight="1">
      <c r="B214" s="240"/>
      <c r="C214" s="387" t="s">
        <v>164</v>
      </c>
      <c r="D214" s="391" t="s">
        <v>353</v>
      </c>
      <c r="E214" s="465">
        <v>47</v>
      </c>
      <c r="F214" s="464" t="s">
        <v>12</v>
      </c>
      <c r="G214" s="568"/>
      <c r="H214" s="496"/>
      <c r="I214" s="568"/>
      <c r="J214" s="496"/>
      <c r="K214" s="546"/>
      <c r="L214" s="405"/>
    </row>
    <row r="215" spans="2:12" s="33" customFormat="1" ht="22.15" customHeight="1">
      <c r="B215" s="240"/>
      <c r="C215" s="387" t="s">
        <v>164</v>
      </c>
      <c r="D215" s="402" t="s">
        <v>192</v>
      </c>
      <c r="E215" s="463">
        <v>156</v>
      </c>
      <c r="F215" s="464" t="s">
        <v>12</v>
      </c>
      <c r="G215" s="568"/>
      <c r="H215" s="496"/>
      <c r="I215" s="568"/>
      <c r="J215" s="496"/>
      <c r="K215" s="546"/>
      <c r="L215" s="404"/>
    </row>
    <row r="216" spans="2:12" s="33" customFormat="1" ht="22.15" customHeight="1">
      <c r="B216" s="240"/>
      <c r="C216" s="387"/>
      <c r="D216" s="391" t="s">
        <v>193</v>
      </c>
      <c r="E216" s="463"/>
      <c r="F216" s="464"/>
      <c r="G216" s="568"/>
      <c r="H216" s="496"/>
      <c r="I216" s="568"/>
      <c r="J216" s="496"/>
      <c r="K216" s="546"/>
      <c r="L216" s="404"/>
    </row>
    <row r="217" spans="2:12" s="33" customFormat="1" ht="22.15" customHeight="1">
      <c r="B217" s="240"/>
      <c r="C217" s="387" t="s">
        <v>164</v>
      </c>
      <c r="D217" s="391" t="s">
        <v>194</v>
      </c>
      <c r="E217" s="390">
        <v>3030</v>
      </c>
      <c r="F217" s="464" t="s">
        <v>12</v>
      </c>
      <c r="G217" s="496"/>
      <c r="H217" s="496"/>
      <c r="I217" s="496"/>
      <c r="J217" s="496"/>
      <c r="K217" s="546"/>
      <c r="L217" s="403" t="s">
        <v>195</v>
      </c>
    </row>
    <row r="218" spans="2:12" s="33" customFormat="1" ht="22.15" customHeight="1">
      <c r="B218" s="240"/>
      <c r="C218" s="387"/>
      <c r="D218" s="392" t="s">
        <v>179</v>
      </c>
      <c r="E218" s="463"/>
      <c r="F218" s="464"/>
      <c r="G218" s="568"/>
      <c r="H218" s="496"/>
      <c r="I218" s="568"/>
      <c r="J218" s="496"/>
      <c r="K218" s="546"/>
      <c r="L218" s="404"/>
    </row>
    <row r="219" spans="2:12" s="33" customFormat="1" ht="22.15" customHeight="1">
      <c r="B219" s="240"/>
      <c r="C219" s="387"/>
      <c r="D219" s="391" t="s">
        <v>196</v>
      </c>
      <c r="E219" s="463"/>
      <c r="F219" s="464"/>
      <c r="G219" s="568"/>
      <c r="H219" s="496"/>
      <c r="I219" s="568"/>
      <c r="J219" s="496"/>
      <c r="K219" s="546"/>
      <c r="L219" s="404"/>
    </row>
    <row r="220" spans="2:12" s="33" customFormat="1" ht="22.15" customHeight="1">
      <c r="B220" s="240"/>
      <c r="C220" s="387" t="s">
        <v>164</v>
      </c>
      <c r="D220" s="391" t="s">
        <v>221</v>
      </c>
      <c r="E220" s="463">
        <v>5</v>
      </c>
      <c r="F220" s="464" t="s">
        <v>123</v>
      </c>
      <c r="G220" s="568"/>
      <c r="H220" s="496"/>
      <c r="I220" s="568"/>
      <c r="J220" s="496"/>
      <c r="K220" s="546"/>
      <c r="L220" s="404" t="s">
        <v>186</v>
      </c>
    </row>
    <row r="221" spans="2:12" s="33" customFormat="1" ht="22.15" customHeight="1">
      <c r="B221" s="240"/>
      <c r="C221" s="387" t="s">
        <v>164</v>
      </c>
      <c r="D221" s="391" t="s">
        <v>198</v>
      </c>
      <c r="E221" s="463">
        <v>9</v>
      </c>
      <c r="F221" s="464" t="s">
        <v>123</v>
      </c>
      <c r="G221" s="568"/>
      <c r="H221" s="496"/>
      <c r="I221" s="568"/>
      <c r="J221" s="496"/>
      <c r="K221" s="546"/>
      <c r="L221" s="404" t="s">
        <v>186</v>
      </c>
    </row>
    <row r="222" spans="2:12" s="33" customFormat="1" ht="22.15" customHeight="1">
      <c r="B222" s="240"/>
      <c r="C222" s="387"/>
      <c r="D222" s="391" t="s">
        <v>199</v>
      </c>
      <c r="E222" s="463">
        <v>17</v>
      </c>
      <c r="F222" s="464" t="s">
        <v>123</v>
      </c>
      <c r="G222" s="568"/>
      <c r="H222" s="496"/>
      <c r="I222" s="568"/>
      <c r="J222" s="496"/>
      <c r="K222" s="546"/>
      <c r="L222" s="404"/>
    </row>
    <row r="223" spans="2:12" s="33" customFormat="1" ht="22.15" customHeight="1">
      <c r="B223" s="240"/>
      <c r="C223" s="387" t="s">
        <v>164</v>
      </c>
      <c r="D223" s="391" t="s">
        <v>200</v>
      </c>
      <c r="E223" s="463">
        <v>7</v>
      </c>
      <c r="F223" s="464" t="s">
        <v>123</v>
      </c>
      <c r="G223" s="568"/>
      <c r="H223" s="496"/>
      <c r="I223" s="568"/>
      <c r="J223" s="496"/>
      <c r="K223" s="546"/>
      <c r="L223" s="404" t="s">
        <v>201</v>
      </c>
    </row>
    <row r="224" spans="2:12" s="33" customFormat="1" ht="22.15" customHeight="1">
      <c r="B224" s="240"/>
      <c r="C224" s="387" t="s">
        <v>164</v>
      </c>
      <c r="D224" s="391" t="s">
        <v>202</v>
      </c>
      <c r="E224" s="463">
        <v>9</v>
      </c>
      <c r="F224" s="464" t="s">
        <v>123</v>
      </c>
      <c r="G224" s="568"/>
      <c r="H224" s="496"/>
      <c r="I224" s="568"/>
      <c r="J224" s="496"/>
      <c r="K224" s="546"/>
      <c r="L224" s="404" t="s">
        <v>201</v>
      </c>
    </row>
    <row r="225" spans="2:12" s="33" customFormat="1" ht="22.15" customHeight="1">
      <c r="B225" s="240"/>
      <c r="C225" s="387" t="s">
        <v>164</v>
      </c>
      <c r="D225" s="391" t="s">
        <v>345</v>
      </c>
      <c r="E225" s="389">
        <v>6</v>
      </c>
      <c r="F225" s="389" t="s">
        <v>123</v>
      </c>
      <c r="G225" s="569"/>
      <c r="H225" s="496"/>
      <c r="I225" s="569"/>
      <c r="J225" s="496"/>
      <c r="K225" s="546"/>
      <c r="L225" s="404" t="s">
        <v>201</v>
      </c>
    </row>
    <row r="226" spans="2:12" s="33" customFormat="1" ht="22.15" customHeight="1">
      <c r="B226" s="240"/>
      <c r="C226" s="387" t="s">
        <v>164</v>
      </c>
      <c r="D226" s="391" t="s">
        <v>203</v>
      </c>
      <c r="E226" s="389">
        <v>6</v>
      </c>
      <c r="F226" s="389" t="s">
        <v>123</v>
      </c>
      <c r="G226" s="569"/>
      <c r="H226" s="496"/>
      <c r="I226" s="569"/>
      <c r="J226" s="496"/>
      <c r="K226" s="546"/>
      <c r="L226" s="404" t="s">
        <v>201</v>
      </c>
    </row>
    <row r="227" spans="2:12" s="33" customFormat="1" ht="22.15" customHeight="1">
      <c r="B227" s="240"/>
      <c r="C227" s="387" t="s">
        <v>164</v>
      </c>
      <c r="D227" s="391" t="s">
        <v>204</v>
      </c>
      <c r="E227" s="389">
        <v>6</v>
      </c>
      <c r="F227" s="389" t="s">
        <v>123</v>
      </c>
      <c r="G227" s="399"/>
      <c r="H227" s="496"/>
      <c r="I227" s="399"/>
      <c r="J227" s="496"/>
      <c r="K227" s="546"/>
      <c r="L227" s="404" t="s">
        <v>201</v>
      </c>
    </row>
    <row r="228" spans="2:12" s="33" customFormat="1" ht="22.15" customHeight="1">
      <c r="B228" s="240"/>
      <c r="C228" s="387" t="s">
        <v>164</v>
      </c>
      <c r="D228" s="391" t="s">
        <v>205</v>
      </c>
      <c r="E228" s="389">
        <v>6</v>
      </c>
      <c r="F228" s="389" t="s">
        <v>123</v>
      </c>
      <c r="G228" s="569"/>
      <c r="H228" s="496"/>
      <c r="I228" s="569"/>
      <c r="J228" s="496"/>
      <c r="K228" s="546"/>
      <c r="L228" s="404" t="s">
        <v>201</v>
      </c>
    </row>
    <row r="229" spans="2:12" s="33" customFormat="1" ht="22.15" customHeight="1">
      <c r="B229" s="240"/>
      <c r="C229" s="387" t="s">
        <v>164</v>
      </c>
      <c r="D229" s="391" t="s">
        <v>206</v>
      </c>
      <c r="E229" s="389">
        <v>6</v>
      </c>
      <c r="F229" s="389" t="s">
        <v>123</v>
      </c>
      <c r="G229" s="568"/>
      <c r="H229" s="496"/>
      <c r="I229" s="568"/>
      <c r="J229" s="496"/>
      <c r="K229" s="546"/>
      <c r="L229" s="404" t="s">
        <v>201</v>
      </c>
    </row>
    <row r="230" spans="2:12" s="33" customFormat="1" ht="22.15" customHeight="1">
      <c r="B230" s="240"/>
      <c r="C230" s="387" t="s">
        <v>164</v>
      </c>
      <c r="D230" s="391" t="s">
        <v>207</v>
      </c>
      <c r="E230" s="389">
        <v>4</v>
      </c>
      <c r="F230" s="389" t="s">
        <v>123</v>
      </c>
      <c r="G230" s="569"/>
      <c r="H230" s="496"/>
      <c r="I230" s="569"/>
      <c r="J230" s="496"/>
      <c r="K230" s="546"/>
      <c r="L230" s="404" t="s">
        <v>201</v>
      </c>
    </row>
    <row r="231" spans="2:12" s="33" customFormat="1" ht="22.15" customHeight="1">
      <c r="B231" s="240"/>
      <c r="C231" s="387" t="s">
        <v>164</v>
      </c>
      <c r="D231" s="391" t="s">
        <v>208</v>
      </c>
      <c r="E231" s="389">
        <v>6</v>
      </c>
      <c r="F231" s="389" t="s">
        <v>123</v>
      </c>
      <c r="G231" s="569"/>
      <c r="H231" s="496"/>
      <c r="I231" s="569"/>
      <c r="J231" s="496"/>
      <c r="K231" s="546"/>
      <c r="L231" s="404" t="s">
        <v>201</v>
      </c>
    </row>
    <row r="232" spans="2:12" s="33" customFormat="1" ht="22.15" customHeight="1">
      <c r="B232" s="240"/>
      <c r="C232" s="387" t="s">
        <v>164</v>
      </c>
      <c r="D232" s="391" t="s">
        <v>209</v>
      </c>
      <c r="E232" s="389">
        <v>1</v>
      </c>
      <c r="F232" s="389" t="s">
        <v>123</v>
      </c>
      <c r="G232" s="569"/>
      <c r="H232" s="496"/>
      <c r="I232" s="569"/>
      <c r="J232" s="496"/>
      <c r="K232" s="546"/>
      <c r="L232" s="404" t="s">
        <v>201</v>
      </c>
    </row>
    <row r="233" spans="2:12" s="33" customFormat="1" ht="22.15" customHeight="1">
      <c r="B233" s="240"/>
      <c r="C233" s="387" t="s">
        <v>164</v>
      </c>
      <c r="D233" s="391" t="s">
        <v>210</v>
      </c>
      <c r="E233" s="389">
        <v>2</v>
      </c>
      <c r="F233" s="389" t="s">
        <v>123</v>
      </c>
      <c r="G233" s="569"/>
      <c r="H233" s="496"/>
      <c r="I233" s="569"/>
      <c r="J233" s="496"/>
      <c r="K233" s="546"/>
      <c r="L233" s="404" t="s">
        <v>201</v>
      </c>
    </row>
    <row r="234" spans="2:12" s="33" customFormat="1" ht="22.15" customHeight="1">
      <c r="B234" s="240"/>
      <c r="C234" s="387" t="s">
        <v>164</v>
      </c>
      <c r="D234" s="391" t="s">
        <v>211</v>
      </c>
      <c r="E234" s="389">
        <v>6</v>
      </c>
      <c r="F234" s="389" t="s">
        <v>123</v>
      </c>
      <c r="G234" s="568"/>
      <c r="H234" s="496"/>
      <c r="I234" s="568"/>
      <c r="J234" s="496"/>
      <c r="K234" s="546"/>
      <c r="L234" s="404" t="s">
        <v>201</v>
      </c>
    </row>
    <row r="235" spans="2:12" s="33" customFormat="1" ht="22.15" customHeight="1">
      <c r="B235" s="240"/>
      <c r="C235" s="387" t="s">
        <v>164</v>
      </c>
      <c r="D235" s="391" t="s">
        <v>212</v>
      </c>
      <c r="E235" s="389">
        <v>12</v>
      </c>
      <c r="F235" s="389" t="s">
        <v>123</v>
      </c>
      <c r="G235" s="568"/>
      <c r="H235" s="496"/>
      <c r="I235" s="568"/>
      <c r="J235" s="496"/>
      <c r="K235" s="546"/>
      <c r="L235" s="404" t="s">
        <v>201</v>
      </c>
    </row>
    <row r="236" spans="2:12" s="33" customFormat="1" ht="22.15" customHeight="1">
      <c r="B236" s="240"/>
      <c r="C236" s="387" t="s">
        <v>164</v>
      </c>
      <c r="D236" s="391" t="s">
        <v>213</v>
      </c>
      <c r="E236" s="389">
        <v>1</v>
      </c>
      <c r="F236" s="389" t="s">
        <v>123</v>
      </c>
      <c r="G236" s="568"/>
      <c r="H236" s="496"/>
      <c r="I236" s="568"/>
      <c r="J236" s="496"/>
      <c r="K236" s="546"/>
      <c r="L236" s="404" t="s">
        <v>214</v>
      </c>
    </row>
    <row r="237" spans="2:12" s="33" customFormat="1" ht="22.15" customHeight="1">
      <c r="B237" s="240"/>
      <c r="C237" s="387" t="s">
        <v>164</v>
      </c>
      <c r="D237" s="388" t="s">
        <v>182</v>
      </c>
      <c r="E237" s="465">
        <v>1100</v>
      </c>
      <c r="F237" s="464" t="s">
        <v>12</v>
      </c>
      <c r="G237" s="568"/>
      <c r="H237" s="496"/>
      <c r="I237" s="568"/>
      <c r="J237" s="496"/>
      <c r="K237" s="546"/>
      <c r="L237" s="404"/>
    </row>
    <row r="238" spans="2:12" s="33" customFormat="1" ht="22.15" customHeight="1">
      <c r="B238" s="240"/>
      <c r="C238" s="387"/>
      <c r="D238" s="388" t="s">
        <v>183</v>
      </c>
      <c r="E238" s="465"/>
      <c r="F238" s="464"/>
      <c r="G238" s="568"/>
      <c r="H238" s="496"/>
      <c r="I238" s="568"/>
      <c r="J238" s="496"/>
      <c r="K238" s="546"/>
      <c r="L238" s="404"/>
    </row>
    <row r="239" spans="2:12" s="33" customFormat="1" ht="22.15" customHeight="1">
      <c r="B239" s="240"/>
      <c r="C239" s="387" t="s">
        <v>164</v>
      </c>
      <c r="D239" s="391" t="s">
        <v>222</v>
      </c>
      <c r="E239" s="389">
        <v>1880</v>
      </c>
      <c r="F239" s="464" t="s">
        <v>12</v>
      </c>
      <c r="G239" s="568"/>
      <c r="H239" s="496"/>
      <c r="I239" s="568"/>
      <c r="J239" s="496"/>
      <c r="K239" s="546"/>
      <c r="L239" s="400"/>
    </row>
    <row r="240" spans="2:12" s="33" customFormat="1" ht="22.15" customHeight="1">
      <c r="B240" s="240"/>
      <c r="C240" s="387" t="s">
        <v>164</v>
      </c>
      <c r="D240" s="391" t="s">
        <v>215</v>
      </c>
      <c r="E240" s="389">
        <v>54</v>
      </c>
      <c r="F240" s="389" t="s">
        <v>123</v>
      </c>
      <c r="G240" s="569"/>
      <c r="H240" s="496"/>
      <c r="I240" s="569"/>
      <c r="J240" s="496"/>
      <c r="K240" s="546"/>
      <c r="L240" s="400"/>
    </row>
    <row r="241" spans="2:12" s="33" customFormat="1" ht="22.15" customHeight="1">
      <c r="B241" s="240"/>
      <c r="C241" s="387"/>
      <c r="D241" s="391" t="s">
        <v>216</v>
      </c>
      <c r="E241" s="389"/>
      <c r="F241" s="389"/>
      <c r="G241" s="569"/>
      <c r="H241" s="496"/>
      <c r="I241" s="569"/>
      <c r="J241" s="496"/>
      <c r="K241" s="546"/>
      <c r="L241" s="400"/>
    </row>
    <row r="242" spans="2:12" s="33" customFormat="1" ht="22.15" customHeight="1">
      <c r="B242" s="240"/>
      <c r="C242" s="387" t="s">
        <v>164</v>
      </c>
      <c r="D242" s="391" t="s">
        <v>206</v>
      </c>
      <c r="E242" s="389">
        <v>0</v>
      </c>
      <c r="F242" s="389" t="s">
        <v>123</v>
      </c>
      <c r="G242" s="568"/>
      <c r="H242" s="496"/>
      <c r="I242" s="568"/>
      <c r="J242" s="496"/>
      <c r="K242" s="546"/>
      <c r="L242" s="400"/>
    </row>
    <row r="243" spans="2:12" s="33" customFormat="1" ht="22.15" customHeight="1">
      <c r="B243" s="240"/>
      <c r="C243" s="387" t="s">
        <v>164</v>
      </c>
      <c r="D243" s="391" t="s">
        <v>208</v>
      </c>
      <c r="E243" s="389">
        <v>0</v>
      </c>
      <c r="F243" s="389" t="s">
        <v>123</v>
      </c>
      <c r="G243" s="569"/>
      <c r="H243" s="496"/>
      <c r="I243" s="569"/>
      <c r="J243" s="496"/>
      <c r="K243" s="546"/>
      <c r="L243" s="400"/>
    </row>
    <row r="244" spans="2:12" s="33" customFormat="1" ht="22.15" customHeight="1">
      <c r="B244" s="240"/>
      <c r="C244" s="387" t="s">
        <v>164</v>
      </c>
      <c r="D244" s="394" t="s">
        <v>181</v>
      </c>
      <c r="E244" s="465">
        <v>30</v>
      </c>
      <c r="F244" s="464" t="s">
        <v>12</v>
      </c>
      <c r="G244" s="568"/>
      <c r="H244" s="496"/>
      <c r="I244" s="568"/>
      <c r="J244" s="496"/>
      <c r="K244" s="546"/>
      <c r="L244" s="404"/>
    </row>
    <row r="245" spans="2:12" s="33" customFormat="1" ht="22.15" customHeight="1">
      <c r="B245" s="240"/>
      <c r="C245" s="387" t="s">
        <v>164</v>
      </c>
      <c r="D245" s="391" t="s">
        <v>352</v>
      </c>
      <c r="E245" s="465">
        <v>74</v>
      </c>
      <c r="F245" s="464" t="s">
        <v>12</v>
      </c>
      <c r="G245" s="568"/>
      <c r="H245" s="496"/>
      <c r="I245" s="568"/>
      <c r="J245" s="496"/>
      <c r="K245" s="546"/>
      <c r="L245" s="401"/>
    </row>
    <row r="246" spans="2:12" s="33" customFormat="1" ht="22.15" customHeight="1">
      <c r="B246" s="240"/>
      <c r="C246" s="387"/>
      <c r="D246" s="391" t="s">
        <v>218</v>
      </c>
      <c r="E246" s="389">
        <v>27</v>
      </c>
      <c r="F246" s="389" t="s">
        <v>123</v>
      </c>
      <c r="G246" s="569"/>
      <c r="H246" s="496"/>
      <c r="I246" s="569"/>
      <c r="J246" s="496"/>
      <c r="K246" s="546"/>
      <c r="L246" s="400"/>
    </row>
    <row r="247" spans="2:12" s="33" customFormat="1" ht="22.15" customHeight="1">
      <c r="B247" s="240"/>
      <c r="C247" s="387"/>
      <c r="D247" s="391" t="s">
        <v>344</v>
      </c>
      <c r="E247" s="389">
        <v>19</v>
      </c>
      <c r="F247" s="389" t="s">
        <v>123</v>
      </c>
      <c r="G247" s="569"/>
      <c r="H247" s="496"/>
      <c r="I247" s="569"/>
      <c r="J247" s="496"/>
      <c r="K247" s="546"/>
      <c r="L247" s="400"/>
    </row>
    <row r="248" spans="2:12" s="33" customFormat="1" ht="22.15" customHeight="1">
      <c r="B248" s="240"/>
      <c r="C248" s="798" t="s">
        <v>21</v>
      </c>
      <c r="D248" s="799"/>
      <c r="E248" s="465"/>
      <c r="F248" s="464"/>
      <c r="G248" s="568"/>
      <c r="H248" s="481">
        <f>SUM(H210:H247)</f>
        <v>0</v>
      </c>
      <c r="I248" s="568"/>
      <c r="J248" s="481">
        <f>SUM(J210:J247)</f>
        <v>0</v>
      </c>
      <c r="K248" s="482">
        <f>SUM(K210:K247)</f>
        <v>0</v>
      </c>
      <c r="L248" s="404"/>
    </row>
    <row r="249" spans="2:12" s="33" customFormat="1" ht="22.15" customHeight="1">
      <c r="B249" s="240"/>
      <c r="C249" s="406" t="s">
        <v>160</v>
      </c>
      <c r="D249" s="398"/>
      <c r="E249" s="465"/>
      <c r="F249" s="389"/>
      <c r="G249" s="568"/>
      <c r="H249" s="496"/>
      <c r="I249" s="568"/>
      <c r="J249" s="496"/>
      <c r="K249" s="546"/>
      <c r="L249" s="400"/>
    </row>
    <row r="250" spans="2:12" s="33" customFormat="1" ht="22.15" customHeight="1">
      <c r="B250" s="240"/>
      <c r="C250" s="387" t="s">
        <v>164</v>
      </c>
      <c r="D250" s="388" t="s">
        <v>185</v>
      </c>
      <c r="E250" s="465">
        <v>62</v>
      </c>
      <c r="F250" s="389" t="s">
        <v>121</v>
      </c>
      <c r="G250" s="568"/>
      <c r="H250" s="496"/>
      <c r="I250" s="568"/>
      <c r="J250" s="496"/>
      <c r="K250" s="546"/>
      <c r="L250" s="404" t="s">
        <v>186</v>
      </c>
    </row>
    <row r="251" spans="2:12" s="33" customFormat="1" ht="22.15" customHeight="1">
      <c r="B251" s="240"/>
      <c r="C251" s="387" t="s">
        <v>164</v>
      </c>
      <c r="D251" s="388" t="s">
        <v>187</v>
      </c>
      <c r="E251" s="465">
        <v>973</v>
      </c>
      <c r="F251" s="389" t="s">
        <v>121</v>
      </c>
      <c r="G251" s="568"/>
      <c r="H251" s="496"/>
      <c r="I251" s="568"/>
      <c r="J251" s="496"/>
      <c r="K251" s="546"/>
      <c r="L251" s="404" t="s">
        <v>186</v>
      </c>
    </row>
    <row r="252" spans="2:12" s="33" customFormat="1" ht="22.15" customHeight="1">
      <c r="B252" s="240"/>
      <c r="C252" s="387" t="s">
        <v>164</v>
      </c>
      <c r="D252" s="388" t="s">
        <v>188</v>
      </c>
      <c r="E252" s="421">
        <v>115</v>
      </c>
      <c r="F252" s="464" t="s">
        <v>12</v>
      </c>
      <c r="G252" s="568"/>
      <c r="H252" s="496"/>
      <c r="I252" s="399"/>
      <c r="J252" s="496"/>
      <c r="K252" s="546"/>
      <c r="L252" s="404" t="s">
        <v>186</v>
      </c>
    </row>
    <row r="253" spans="2:12" s="33" customFormat="1" ht="22.15" customHeight="1">
      <c r="B253" s="240"/>
      <c r="C253" s="387" t="s">
        <v>164</v>
      </c>
      <c r="D253" s="388" t="s">
        <v>189</v>
      </c>
      <c r="E253" s="463">
        <v>54</v>
      </c>
      <c r="F253" s="464" t="s">
        <v>12</v>
      </c>
      <c r="G253" s="568"/>
      <c r="H253" s="496"/>
      <c r="I253" s="568"/>
      <c r="J253" s="496"/>
      <c r="K253" s="546"/>
      <c r="L253" s="404" t="s">
        <v>190</v>
      </c>
    </row>
    <row r="254" spans="2:12" s="33" customFormat="1" ht="22.15" customHeight="1">
      <c r="B254" s="240"/>
      <c r="C254" s="387" t="s">
        <v>164</v>
      </c>
      <c r="D254" s="391" t="s">
        <v>353</v>
      </c>
      <c r="E254" s="465">
        <v>47</v>
      </c>
      <c r="F254" s="464" t="s">
        <v>12</v>
      </c>
      <c r="G254" s="568"/>
      <c r="H254" s="496"/>
      <c r="I254" s="568"/>
      <c r="J254" s="496"/>
      <c r="K254" s="546"/>
      <c r="L254" s="405"/>
    </row>
    <row r="255" spans="2:12" s="33" customFormat="1" ht="22.15" customHeight="1">
      <c r="B255" s="240"/>
      <c r="C255" s="387" t="s">
        <v>164</v>
      </c>
      <c r="D255" s="402" t="s">
        <v>192</v>
      </c>
      <c r="E255" s="463">
        <v>168</v>
      </c>
      <c r="F255" s="464" t="s">
        <v>12</v>
      </c>
      <c r="G255" s="568"/>
      <c r="H255" s="496"/>
      <c r="I255" s="568"/>
      <c r="J255" s="496"/>
      <c r="K255" s="546"/>
      <c r="L255" s="404"/>
    </row>
    <row r="256" spans="2:12" s="33" customFormat="1" ht="22.15" customHeight="1">
      <c r="B256" s="240"/>
      <c r="C256" s="387"/>
      <c r="D256" s="391" t="s">
        <v>193</v>
      </c>
      <c r="E256" s="463"/>
      <c r="F256" s="464"/>
      <c r="G256" s="568"/>
      <c r="H256" s="496"/>
      <c r="I256" s="568"/>
      <c r="J256" s="496"/>
      <c r="K256" s="546"/>
      <c r="L256" s="404"/>
    </row>
    <row r="257" spans="2:12" s="33" customFormat="1" ht="22.15" customHeight="1">
      <c r="B257" s="240"/>
      <c r="C257" s="387" t="s">
        <v>164</v>
      </c>
      <c r="D257" s="391" t="s">
        <v>194</v>
      </c>
      <c r="E257" s="390">
        <v>3030</v>
      </c>
      <c r="F257" s="464" t="s">
        <v>12</v>
      </c>
      <c r="G257" s="496"/>
      <c r="H257" s="496"/>
      <c r="I257" s="496"/>
      <c r="J257" s="496"/>
      <c r="K257" s="546"/>
      <c r="L257" s="404"/>
    </row>
    <row r="258" spans="2:12" s="33" customFormat="1" ht="22.15" customHeight="1">
      <c r="B258" s="240"/>
      <c r="C258" s="387"/>
      <c r="D258" s="392" t="s">
        <v>179</v>
      </c>
      <c r="E258" s="463"/>
      <c r="F258" s="464"/>
      <c r="G258" s="568"/>
      <c r="H258" s="496"/>
      <c r="I258" s="568"/>
      <c r="J258" s="496"/>
      <c r="K258" s="546"/>
      <c r="L258" s="404"/>
    </row>
    <row r="259" spans="2:12" s="33" customFormat="1" ht="22.15" customHeight="1">
      <c r="B259" s="240"/>
      <c r="C259" s="387"/>
      <c r="D259" s="391" t="s">
        <v>196</v>
      </c>
      <c r="E259" s="463"/>
      <c r="F259" s="464"/>
      <c r="G259" s="568"/>
      <c r="H259" s="496"/>
      <c r="I259" s="568"/>
      <c r="J259" s="496"/>
      <c r="K259" s="546"/>
      <c r="L259" s="404"/>
    </row>
    <row r="260" spans="2:12" s="33" customFormat="1" ht="22.15" customHeight="1">
      <c r="B260" s="240"/>
      <c r="C260" s="387" t="s">
        <v>164</v>
      </c>
      <c r="D260" s="391" t="s">
        <v>221</v>
      </c>
      <c r="E260" s="463">
        <v>5</v>
      </c>
      <c r="F260" s="464" t="s">
        <v>123</v>
      </c>
      <c r="G260" s="568"/>
      <c r="H260" s="496"/>
      <c r="I260" s="568"/>
      <c r="J260" s="496"/>
      <c r="K260" s="546"/>
      <c r="L260" s="404" t="s">
        <v>186</v>
      </c>
    </row>
    <row r="261" spans="2:12" s="33" customFormat="1" ht="22.15" customHeight="1">
      <c r="B261" s="240"/>
      <c r="C261" s="387" t="s">
        <v>164</v>
      </c>
      <c r="D261" s="391" t="s">
        <v>198</v>
      </c>
      <c r="E261" s="463">
        <v>9</v>
      </c>
      <c r="F261" s="464" t="s">
        <v>123</v>
      </c>
      <c r="G261" s="568"/>
      <c r="H261" s="496"/>
      <c r="I261" s="568"/>
      <c r="J261" s="496"/>
      <c r="K261" s="546"/>
      <c r="L261" s="404" t="s">
        <v>186</v>
      </c>
    </row>
    <row r="262" spans="2:12" s="33" customFormat="1" ht="22.15" customHeight="1">
      <c r="B262" s="240"/>
      <c r="C262" s="387"/>
      <c r="D262" s="391" t="s">
        <v>199</v>
      </c>
      <c r="E262" s="463">
        <v>17</v>
      </c>
      <c r="F262" s="464" t="s">
        <v>123</v>
      </c>
      <c r="G262" s="568"/>
      <c r="H262" s="496"/>
      <c r="I262" s="568"/>
      <c r="J262" s="496"/>
      <c r="K262" s="546"/>
      <c r="L262" s="404"/>
    </row>
    <row r="263" spans="2:12" s="33" customFormat="1" ht="22.15" customHeight="1">
      <c r="B263" s="240"/>
      <c r="C263" s="387" t="s">
        <v>164</v>
      </c>
      <c r="D263" s="391" t="s">
        <v>200</v>
      </c>
      <c r="E263" s="463">
        <v>7</v>
      </c>
      <c r="F263" s="464" t="s">
        <v>123</v>
      </c>
      <c r="G263" s="568"/>
      <c r="H263" s="496"/>
      <c r="I263" s="568"/>
      <c r="J263" s="496"/>
      <c r="K263" s="546"/>
      <c r="L263" s="404" t="s">
        <v>201</v>
      </c>
    </row>
    <row r="264" spans="2:12" s="33" customFormat="1" ht="22.15" customHeight="1">
      <c r="B264" s="240"/>
      <c r="C264" s="387" t="s">
        <v>164</v>
      </c>
      <c r="D264" s="391" t="s">
        <v>202</v>
      </c>
      <c r="E264" s="463">
        <v>9</v>
      </c>
      <c r="F264" s="464" t="s">
        <v>123</v>
      </c>
      <c r="G264" s="568"/>
      <c r="H264" s="496"/>
      <c r="I264" s="568"/>
      <c r="J264" s="496"/>
      <c r="K264" s="546"/>
      <c r="L264" s="404" t="s">
        <v>201</v>
      </c>
    </row>
    <row r="265" spans="2:12" s="33" customFormat="1" ht="22.15" customHeight="1">
      <c r="B265" s="240"/>
      <c r="C265" s="387" t="s">
        <v>164</v>
      </c>
      <c r="D265" s="391" t="s">
        <v>345</v>
      </c>
      <c r="E265" s="389">
        <v>6</v>
      </c>
      <c r="F265" s="389" t="s">
        <v>123</v>
      </c>
      <c r="G265" s="569"/>
      <c r="H265" s="496"/>
      <c r="I265" s="569"/>
      <c r="J265" s="496"/>
      <c r="K265" s="546"/>
      <c r="L265" s="404" t="s">
        <v>201</v>
      </c>
    </row>
    <row r="266" spans="2:12" s="33" customFormat="1" ht="22.15" customHeight="1">
      <c r="B266" s="240"/>
      <c r="C266" s="387" t="s">
        <v>164</v>
      </c>
      <c r="D266" s="391" t="s">
        <v>203</v>
      </c>
      <c r="E266" s="389">
        <v>6</v>
      </c>
      <c r="F266" s="389" t="s">
        <v>123</v>
      </c>
      <c r="G266" s="569"/>
      <c r="H266" s="496"/>
      <c r="I266" s="569"/>
      <c r="J266" s="496"/>
      <c r="K266" s="546"/>
      <c r="L266" s="404" t="s">
        <v>201</v>
      </c>
    </row>
    <row r="267" spans="2:12" s="33" customFormat="1" ht="22.15" customHeight="1">
      <c r="B267" s="240"/>
      <c r="C267" s="387" t="s">
        <v>164</v>
      </c>
      <c r="D267" s="391" t="s">
        <v>204</v>
      </c>
      <c r="E267" s="389">
        <v>6</v>
      </c>
      <c r="F267" s="389" t="s">
        <v>123</v>
      </c>
      <c r="G267" s="399"/>
      <c r="H267" s="496"/>
      <c r="I267" s="399"/>
      <c r="J267" s="496"/>
      <c r="K267" s="546"/>
      <c r="L267" s="404" t="s">
        <v>201</v>
      </c>
    </row>
    <row r="268" spans="2:12" s="33" customFormat="1" ht="22.15" customHeight="1">
      <c r="B268" s="240"/>
      <c r="C268" s="387" t="s">
        <v>164</v>
      </c>
      <c r="D268" s="391" t="s">
        <v>205</v>
      </c>
      <c r="E268" s="389">
        <v>7</v>
      </c>
      <c r="F268" s="389" t="s">
        <v>123</v>
      </c>
      <c r="G268" s="569"/>
      <c r="H268" s="496"/>
      <c r="I268" s="569"/>
      <c r="J268" s="496"/>
      <c r="K268" s="546"/>
      <c r="L268" s="404" t="s">
        <v>201</v>
      </c>
    </row>
    <row r="269" spans="2:12" s="33" customFormat="1" ht="22.15" customHeight="1">
      <c r="B269" s="240"/>
      <c r="C269" s="387" t="s">
        <v>164</v>
      </c>
      <c r="D269" s="391" t="s">
        <v>206</v>
      </c>
      <c r="E269" s="389">
        <v>7</v>
      </c>
      <c r="F269" s="389" t="s">
        <v>123</v>
      </c>
      <c r="G269" s="568"/>
      <c r="H269" s="496"/>
      <c r="I269" s="568"/>
      <c r="J269" s="496"/>
      <c r="K269" s="546"/>
      <c r="L269" s="404" t="s">
        <v>201</v>
      </c>
    </row>
    <row r="270" spans="2:12" s="33" customFormat="1" ht="22.15" customHeight="1">
      <c r="B270" s="240"/>
      <c r="C270" s="387" t="s">
        <v>164</v>
      </c>
      <c r="D270" s="391" t="s">
        <v>207</v>
      </c>
      <c r="E270" s="389">
        <v>4</v>
      </c>
      <c r="F270" s="389" t="s">
        <v>123</v>
      </c>
      <c r="G270" s="569"/>
      <c r="H270" s="496"/>
      <c r="I270" s="569"/>
      <c r="J270" s="496"/>
      <c r="K270" s="546"/>
      <c r="L270" s="404" t="s">
        <v>201</v>
      </c>
    </row>
    <row r="271" spans="2:12" s="33" customFormat="1" ht="22.15" customHeight="1">
      <c r="B271" s="240"/>
      <c r="C271" s="387" t="s">
        <v>164</v>
      </c>
      <c r="D271" s="391" t="s">
        <v>208</v>
      </c>
      <c r="E271" s="389">
        <v>7</v>
      </c>
      <c r="F271" s="389" t="s">
        <v>123</v>
      </c>
      <c r="G271" s="569"/>
      <c r="H271" s="496"/>
      <c r="I271" s="569"/>
      <c r="J271" s="496"/>
      <c r="K271" s="546"/>
      <c r="L271" s="404" t="s">
        <v>201</v>
      </c>
    </row>
    <row r="272" spans="2:12" s="33" customFormat="1" ht="22.15" customHeight="1">
      <c r="B272" s="240"/>
      <c r="C272" s="387" t="s">
        <v>164</v>
      </c>
      <c r="D272" s="391" t="s">
        <v>209</v>
      </c>
      <c r="E272" s="389">
        <v>1</v>
      </c>
      <c r="F272" s="389" t="s">
        <v>123</v>
      </c>
      <c r="G272" s="569"/>
      <c r="H272" s="496"/>
      <c r="I272" s="569"/>
      <c r="J272" s="496"/>
      <c r="K272" s="546"/>
      <c r="L272" s="404" t="s">
        <v>201</v>
      </c>
    </row>
    <row r="273" spans="2:12" s="33" customFormat="1" ht="22.15" customHeight="1">
      <c r="B273" s="240"/>
      <c r="C273" s="387" t="s">
        <v>164</v>
      </c>
      <c r="D273" s="391" t="s">
        <v>210</v>
      </c>
      <c r="E273" s="389">
        <v>2</v>
      </c>
      <c r="F273" s="389" t="s">
        <v>123</v>
      </c>
      <c r="G273" s="569"/>
      <c r="H273" s="496"/>
      <c r="I273" s="569"/>
      <c r="J273" s="496"/>
      <c r="K273" s="546"/>
      <c r="L273" s="404" t="s">
        <v>201</v>
      </c>
    </row>
    <row r="274" spans="2:12" s="33" customFormat="1" ht="22.15" customHeight="1">
      <c r="B274" s="240"/>
      <c r="C274" s="387" t="s">
        <v>164</v>
      </c>
      <c r="D274" s="391" t="s">
        <v>211</v>
      </c>
      <c r="E274" s="389">
        <v>6</v>
      </c>
      <c r="F274" s="389" t="s">
        <v>123</v>
      </c>
      <c r="G274" s="568"/>
      <c r="H274" s="496"/>
      <c r="I274" s="568"/>
      <c r="J274" s="496"/>
      <c r="K274" s="546"/>
      <c r="L274" s="404" t="s">
        <v>201</v>
      </c>
    </row>
    <row r="275" spans="2:12" s="33" customFormat="1" ht="22.15" customHeight="1">
      <c r="B275" s="240"/>
      <c r="C275" s="387" t="s">
        <v>164</v>
      </c>
      <c r="D275" s="391" t="s">
        <v>212</v>
      </c>
      <c r="E275" s="389">
        <v>12</v>
      </c>
      <c r="F275" s="389" t="s">
        <v>123</v>
      </c>
      <c r="G275" s="568"/>
      <c r="H275" s="496"/>
      <c r="I275" s="568"/>
      <c r="J275" s="496"/>
      <c r="K275" s="546"/>
      <c r="L275" s="404" t="s">
        <v>201</v>
      </c>
    </row>
    <row r="276" spans="2:12" s="33" customFormat="1" ht="22.15" customHeight="1">
      <c r="B276" s="240"/>
      <c r="C276" s="387" t="s">
        <v>164</v>
      </c>
      <c r="D276" s="391" t="s">
        <v>213</v>
      </c>
      <c r="E276" s="389">
        <v>1</v>
      </c>
      <c r="F276" s="389" t="s">
        <v>123</v>
      </c>
      <c r="G276" s="568"/>
      <c r="H276" s="496"/>
      <c r="I276" s="568"/>
      <c r="J276" s="496"/>
      <c r="K276" s="546"/>
      <c r="L276" s="404" t="s">
        <v>214</v>
      </c>
    </row>
    <row r="277" spans="2:12" s="33" customFormat="1" ht="22.15" customHeight="1">
      <c r="B277" s="240"/>
      <c r="C277" s="387" t="s">
        <v>164</v>
      </c>
      <c r="D277" s="388" t="s">
        <v>182</v>
      </c>
      <c r="E277" s="465">
        <v>1100</v>
      </c>
      <c r="F277" s="464" t="s">
        <v>12</v>
      </c>
      <c r="G277" s="568"/>
      <c r="H277" s="496"/>
      <c r="I277" s="568"/>
      <c r="J277" s="496"/>
      <c r="K277" s="546"/>
      <c r="L277" s="404"/>
    </row>
    <row r="278" spans="2:12" s="33" customFormat="1" ht="22.15" customHeight="1">
      <c r="B278" s="240"/>
      <c r="C278" s="387"/>
      <c r="D278" s="388" t="s">
        <v>183</v>
      </c>
      <c r="E278" s="465"/>
      <c r="F278" s="464"/>
      <c r="G278" s="568"/>
      <c r="H278" s="496"/>
      <c r="I278" s="568"/>
      <c r="J278" s="496"/>
      <c r="K278" s="546"/>
      <c r="L278" s="404"/>
    </row>
    <row r="279" spans="2:12" s="33" customFormat="1" ht="22.15" customHeight="1">
      <c r="B279" s="240"/>
      <c r="C279" s="387" t="s">
        <v>164</v>
      </c>
      <c r="D279" s="391" t="s">
        <v>222</v>
      </c>
      <c r="E279" s="389">
        <v>1880</v>
      </c>
      <c r="F279" s="464" t="s">
        <v>12</v>
      </c>
      <c r="G279" s="568"/>
      <c r="H279" s="496"/>
      <c r="I279" s="568"/>
      <c r="J279" s="496"/>
      <c r="K279" s="546"/>
      <c r="L279" s="400"/>
    </row>
    <row r="280" spans="2:12" s="33" customFormat="1" ht="22.15" customHeight="1">
      <c r="B280" s="240"/>
      <c r="C280" s="387" t="s">
        <v>164</v>
      </c>
      <c r="D280" s="391" t="s">
        <v>215</v>
      </c>
      <c r="E280" s="389">
        <v>54</v>
      </c>
      <c r="F280" s="389" t="s">
        <v>123</v>
      </c>
      <c r="G280" s="569"/>
      <c r="H280" s="496"/>
      <c r="I280" s="569"/>
      <c r="J280" s="496"/>
      <c r="K280" s="546"/>
      <c r="L280" s="400"/>
    </row>
    <row r="281" spans="2:12" s="33" customFormat="1" ht="22.15" customHeight="1">
      <c r="B281" s="240"/>
      <c r="C281" s="387"/>
      <c r="D281" s="391" t="s">
        <v>216</v>
      </c>
      <c r="E281" s="389"/>
      <c r="F281" s="389"/>
      <c r="G281" s="569"/>
      <c r="H281" s="496"/>
      <c r="I281" s="569"/>
      <c r="J281" s="496"/>
      <c r="K281" s="546"/>
      <c r="L281" s="400"/>
    </row>
    <row r="282" spans="2:12" s="33" customFormat="1" ht="22.15" customHeight="1">
      <c r="B282" s="240"/>
      <c r="C282" s="387" t="s">
        <v>164</v>
      </c>
      <c r="D282" s="391" t="s">
        <v>206</v>
      </c>
      <c r="E282" s="389">
        <v>0</v>
      </c>
      <c r="F282" s="389" t="s">
        <v>123</v>
      </c>
      <c r="G282" s="568"/>
      <c r="H282" s="496"/>
      <c r="I282" s="568"/>
      <c r="J282" s="496"/>
      <c r="K282" s="546"/>
      <c r="L282" s="400"/>
    </row>
    <row r="283" spans="2:12" s="33" customFormat="1" ht="22.15" customHeight="1">
      <c r="B283" s="240"/>
      <c r="C283" s="387" t="s">
        <v>164</v>
      </c>
      <c r="D283" s="391" t="s">
        <v>208</v>
      </c>
      <c r="E283" s="389">
        <v>0</v>
      </c>
      <c r="F283" s="389" t="s">
        <v>123</v>
      </c>
      <c r="G283" s="569"/>
      <c r="H283" s="496"/>
      <c r="I283" s="569"/>
      <c r="J283" s="496"/>
      <c r="K283" s="546"/>
      <c r="L283" s="400"/>
    </row>
    <row r="284" spans="2:12" s="33" customFormat="1" ht="22.15" customHeight="1">
      <c r="B284" s="240"/>
      <c r="C284" s="387" t="s">
        <v>164</v>
      </c>
      <c r="D284" s="394" t="s">
        <v>181</v>
      </c>
      <c r="E284" s="465">
        <v>22</v>
      </c>
      <c r="F284" s="464" t="s">
        <v>12</v>
      </c>
      <c r="G284" s="568"/>
      <c r="H284" s="496"/>
      <c r="I284" s="568"/>
      <c r="J284" s="496"/>
      <c r="K284" s="546"/>
      <c r="L284" s="404"/>
    </row>
    <row r="285" spans="2:12" s="33" customFormat="1" ht="22.15" customHeight="1">
      <c r="B285" s="240"/>
      <c r="C285" s="387" t="s">
        <v>164</v>
      </c>
      <c r="D285" s="391" t="s">
        <v>217</v>
      </c>
      <c r="E285" s="465">
        <v>74</v>
      </c>
      <c r="F285" s="464" t="s">
        <v>12</v>
      </c>
      <c r="G285" s="568"/>
      <c r="H285" s="496"/>
      <c r="I285" s="568"/>
      <c r="J285" s="496"/>
      <c r="K285" s="546"/>
      <c r="L285" s="401"/>
    </row>
    <row r="286" spans="2:12" s="33" customFormat="1" ht="22.15" customHeight="1">
      <c r="B286" s="240"/>
      <c r="C286" s="387"/>
      <c r="D286" s="391" t="s">
        <v>218</v>
      </c>
      <c r="E286" s="389">
        <v>26</v>
      </c>
      <c r="F286" s="389" t="s">
        <v>123</v>
      </c>
      <c r="G286" s="569"/>
      <c r="H286" s="496"/>
      <c r="I286" s="569"/>
      <c r="J286" s="496"/>
      <c r="K286" s="546"/>
      <c r="L286" s="400"/>
    </row>
    <row r="287" spans="2:12" s="33" customFormat="1" ht="22.15" customHeight="1">
      <c r="B287" s="240"/>
      <c r="C287" s="387"/>
      <c r="D287" s="391" t="s">
        <v>344</v>
      </c>
      <c r="E287" s="389">
        <v>18</v>
      </c>
      <c r="F287" s="389" t="s">
        <v>123</v>
      </c>
      <c r="G287" s="569"/>
      <c r="H287" s="496"/>
      <c r="I287" s="569"/>
      <c r="J287" s="496"/>
      <c r="K287" s="546"/>
      <c r="L287" s="400"/>
    </row>
    <row r="288" spans="2:12" s="33" customFormat="1" ht="22.15" customHeight="1">
      <c r="B288" s="240"/>
      <c r="C288" s="713" t="s">
        <v>21</v>
      </c>
      <c r="D288" s="714"/>
      <c r="E288" s="407"/>
      <c r="F288" s="407"/>
      <c r="G288" s="566"/>
      <c r="H288" s="481">
        <f>SUM(H250:H287)</f>
        <v>0</v>
      </c>
      <c r="I288" s="566"/>
      <c r="J288" s="481">
        <f>SUM(J250:J287)</f>
        <v>0</v>
      </c>
      <c r="K288" s="482">
        <f>SUM(K250:K287)</f>
        <v>0</v>
      </c>
      <c r="L288" s="400"/>
    </row>
    <row r="289" spans="2:12" s="33" customFormat="1" ht="22.15" customHeight="1">
      <c r="B289" s="240"/>
      <c r="C289" s="406" t="s">
        <v>161</v>
      </c>
      <c r="D289" s="398"/>
      <c r="E289" s="465"/>
      <c r="F289" s="389"/>
      <c r="G289" s="568"/>
      <c r="H289" s="496"/>
      <c r="I289" s="568"/>
      <c r="J289" s="496"/>
      <c r="K289" s="546"/>
      <c r="L289" s="400"/>
    </row>
    <row r="290" spans="2:12" s="33" customFormat="1" ht="22.15" customHeight="1">
      <c r="B290" s="240"/>
      <c r="C290" s="387" t="s">
        <v>164</v>
      </c>
      <c r="D290" s="388" t="s">
        <v>185</v>
      </c>
      <c r="E290" s="465">
        <v>62</v>
      </c>
      <c r="F290" s="389" t="s">
        <v>121</v>
      </c>
      <c r="G290" s="568"/>
      <c r="H290" s="496"/>
      <c r="I290" s="568"/>
      <c r="J290" s="496"/>
      <c r="K290" s="546"/>
      <c r="L290" s="404" t="s">
        <v>186</v>
      </c>
    </row>
    <row r="291" spans="2:12" s="33" customFormat="1" ht="22.15" customHeight="1">
      <c r="B291" s="240"/>
      <c r="C291" s="387" t="s">
        <v>164</v>
      </c>
      <c r="D291" s="388" t="s">
        <v>187</v>
      </c>
      <c r="E291" s="465">
        <v>973</v>
      </c>
      <c r="F291" s="389" t="s">
        <v>121</v>
      </c>
      <c r="G291" s="568"/>
      <c r="H291" s="496"/>
      <c r="I291" s="568"/>
      <c r="J291" s="496"/>
      <c r="K291" s="546"/>
      <c r="L291" s="404" t="s">
        <v>186</v>
      </c>
    </row>
    <row r="292" spans="2:12" s="33" customFormat="1" ht="22.15" customHeight="1">
      <c r="B292" s="240"/>
      <c r="C292" s="387" t="s">
        <v>164</v>
      </c>
      <c r="D292" s="388" t="s">
        <v>188</v>
      </c>
      <c r="E292" s="421">
        <v>115</v>
      </c>
      <c r="F292" s="464" t="s">
        <v>12</v>
      </c>
      <c r="G292" s="568"/>
      <c r="H292" s="496"/>
      <c r="I292" s="399"/>
      <c r="J292" s="496"/>
      <c r="K292" s="546"/>
      <c r="L292" s="404" t="s">
        <v>186</v>
      </c>
    </row>
    <row r="293" spans="2:12" s="33" customFormat="1" ht="22.15" customHeight="1">
      <c r="B293" s="240"/>
      <c r="C293" s="387" t="s">
        <v>164</v>
      </c>
      <c r="D293" s="388" t="s">
        <v>189</v>
      </c>
      <c r="E293" s="463">
        <v>72</v>
      </c>
      <c r="F293" s="464" t="s">
        <v>12</v>
      </c>
      <c r="G293" s="568"/>
      <c r="H293" s="496"/>
      <c r="I293" s="568"/>
      <c r="J293" s="496"/>
      <c r="K293" s="546"/>
      <c r="L293" s="404"/>
    </row>
    <row r="294" spans="2:12" s="33" customFormat="1" ht="22.15" customHeight="1">
      <c r="B294" s="240"/>
      <c r="C294" s="387" t="s">
        <v>164</v>
      </c>
      <c r="D294" s="391" t="s">
        <v>191</v>
      </c>
      <c r="E294" s="465">
        <v>35</v>
      </c>
      <c r="F294" s="464" t="s">
        <v>12</v>
      </c>
      <c r="G294" s="568"/>
      <c r="H294" s="496"/>
      <c r="I294" s="568"/>
      <c r="J294" s="496"/>
      <c r="K294" s="546"/>
      <c r="L294" s="405"/>
    </row>
    <row r="295" spans="2:12" s="33" customFormat="1" ht="22.15" customHeight="1">
      <c r="B295" s="240"/>
      <c r="C295" s="387" t="s">
        <v>164</v>
      </c>
      <c r="D295" s="402" t="s">
        <v>192</v>
      </c>
      <c r="E295" s="463">
        <v>190</v>
      </c>
      <c r="F295" s="464" t="s">
        <v>12</v>
      </c>
      <c r="G295" s="568"/>
      <c r="H295" s="496"/>
      <c r="I295" s="568"/>
      <c r="J295" s="496"/>
      <c r="K295" s="546"/>
      <c r="L295" s="404"/>
    </row>
    <row r="296" spans="2:12" s="33" customFormat="1" ht="22.15" customHeight="1">
      <c r="B296" s="240"/>
      <c r="C296" s="387"/>
      <c r="D296" s="391" t="s">
        <v>193</v>
      </c>
      <c r="E296" s="463"/>
      <c r="F296" s="464"/>
      <c r="G296" s="568"/>
      <c r="H296" s="496"/>
      <c r="I296" s="568"/>
      <c r="J296" s="496"/>
      <c r="K296" s="546"/>
      <c r="L296" s="404"/>
    </row>
    <row r="297" spans="2:12" s="33" customFormat="1" ht="22.15" customHeight="1">
      <c r="B297" s="240"/>
      <c r="C297" s="387" t="s">
        <v>164</v>
      </c>
      <c r="D297" s="391" t="s">
        <v>194</v>
      </c>
      <c r="E297" s="390">
        <v>2000</v>
      </c>
      <c r="F297" s="464" t="s">
        <v>12</v>
      </c>
      <c r="G297" s="496"/>
      <c r="H297" s="496"/>
      <c r="I297" s="496"/>
      <c r="J297" s="496"/>
      <c r="K297" s="546"/>
      <c r="L297" s="404"/>
    </row>
    <row r="298" spans="2:12" s="33" customFormat="1" ht="22.15" customHeight="1">
      <c r="B298" s="240"/>
      <c r="C298" s="387"/>
      <c r="D298" s="392" t="s">
        <v>179</v>
      </c>
      <c r="E298" s="463"/>
      <c r="F298" s="464"/>
      <c r="G298" s="568"/>
      <c r="H298" s="496"/>
      <c r="I298" s="568"/>
      <c r="J298" s="496"/>
      <c r="K298" s="546"/>
      <c r="L298" s="404"/>
    </row>
    <row r="299" spans="2:12" s="33" customFormat="1" ht="22.15" customHeight="1">
      <c r="B299" s="240"/>
      <c r="C299" s="387"/>
      <c r="D299" s="391" t="s">
        <v>196</v>
      </c>
      <c r="E299" s="463"/>
      <c r="F299" s="464"/>
      <c r="G299" s="568"/>
      <c r="H299" s="496"/>
      <c r="I299" s="568"/>
      <c r="J299" s="496"/>
      <c r="K299" s="546"/>
      <c r="L299" s="404"/>
    </row>
    <row r="300" spans="2:12" s="33" customFormat="1" ht="22.15" customHeight="1">
      <c r="B300" s="240"/>
      <c r="C300" s="387" t="s">
        <v>164</v>
      </c>
      <c r="D300" s="391" t="s">
        <v>221</v>
      </c>
      <c r="E300" s="463">
        <v>5</v>
      </c>
      <c r="F300" s="464" t="s">
        <v>123</v>
      </c>
      <c r="G300" s="568"/>
      <c r="H300" s="496"/>
      <c r="I300" s="568"/>
      <c r="J300" s="496"/>
      <c r="K300" s="546"/>
      <c r="L300" s="404" t="s">
        <v>186</v>
      </c>
    </row>
    <row r="301" spans="2:12" s="33" customFormat="1" ht="22.15" customHeight="1">
      <c r="B301" s="240"/>
      <c r="C301" s="387" t="s">
        <v>164</v>
      </c>
      <c r="D301" s="391" t="s">
        <v>198</v>
      </c>
      <c r="E301" s="463">
        <v>9</v>
      </c>
      <c r="F301" s="464" t="s">
        <v>123</v>
      </c>
      <c r="G301" s="568"/>
      <c r="H301" s="496"/>
      <c r="I301" s="568"/>
      <c r="J301" s="496"/>
      <c r="K301" s="546"/>
      <c r="L301" s="404" t="s">
        <v>186</v>
      </c>
    </row>
    <row r="302" spans="2:12" s="33" customFormat="1" ht="22.15" customHeight="1">
      <c r="B302" s="240"/>
      <c r="C302" s="387"/>
      <c r="D302" s="391" t="s">
        <v>199</v>
      </c>
      <c r="E302" s="463">
        <v>17</v>
      </c>
      <c r="F302" s="464" t="s">
        <v>123</v>
      </c>
      <c r="G302" s="568"/>
      <c r="H302" s="496"/>
      <c r="I302" s="568"/>
      <c r="J302" s="496"/>
      <c r="K302" s="546"/>
      <c r="L302" s="404"/>
    </row>
    <row r="303" spans="2:12" s="33" customFormat="1" ht="22.15" customHeight="1">
      <c r="B303" s="240"/>
      <c r="C303" s="387" t="s">
        <v>164</v>
      </c>
      <c r="D303" s="391" t="s">
        <v>200</v>
      </c>
      <c r="E303" s="463">
        <v>7</v>
      </c>
      <c r="F303" s="464" t="s">
        <v>123</v>
      </c>
      <c r="G303" s="568"/>
      <c r="H303" s="496"/>
      <c r="I303" s="568"/>
      <c r="J303" s="496"/>
      <c r="K303" s="546"/>
      <c r="L303" s="404" t="s">
        <v>201</v>
      </c>
    </row>
    <row r="304" spans="2:12" s="33" customFormat="1" ht="22.15" customHeight="1">
      <c r="B304" s="240"/>
      <c r="C304" s="387" t="s">
        <v>164</v>
      </c>
      <c r="D304" s="391" t="s">
        <v>202</v>
      </c>
      <c r="E304" s="463">
        <v>12</v>
      </c>
      <c r="F304" s="464" t="s">
        <v>123</v>
      </c>
      <c r="G304" s="568"/>
      <c r="H304" s="496"/>
      <c r="I304" s="568"/>
      <c r="J304" s="496"/>
      <c r="K304" s="546"/>
      <c r="L304" s="404" t="s">
        <v>201</v>
      </c>
    </row>
    <row r="305" spans="2:12" s="33" customFormat="1" ht="22.15" customHeight="1">
      <c r="B305" s="240"/>
      <c r="C305" s="387" t="s">
        <v>164</v>
      </c>
      <c r="D305" s="391" t="s">
        <v>345</v>
      </c>
      <c r="E305" s="389">
        <v>9</v>
      </c>
      <c r="F305" s="389" t="s">
        <v>123</v>
      </c>
      <c r="G305" s="569"/>
      <c r="H305" s="496"/>
      <c r="I305" s="569"/>
      <c r="J305" s="496"/>
      <c r="K305" s="546"/>
      <c r="L305" s="404" t="s">
        <v>201</v>
      </c>
    </row>
    <row r="306" spans="2:12" s="33" customFormat="1" ht="22.15" customHeight="1">
      <c r="B306" s="240"/>
      <c r="C306" s="387" t="s">
        <v>164</v>
      </c>
      <c r="D306" s="391" t="s">
        <v>203</v>
      </c>
      <c r="E306" s="389">
        <v>9</v>
      </c>
      <c r="F306" s="389" t="s">
        <v>123</v>
      </c>
      <c r="G306" s="569"/>
      <c r="H306" s="496"/>
      <c r="I306" s="569"/>
      <c r="J306" s="496"/>
      <c r="K306" s="546"/>
      <c r="L306" s="404" t="s">
        <v>201</v>
      </c>
    </row>
    <row r="307" spans="2:12" s="33" customFormat="1" ht="22.15" customHeight="1">
      <c r="B307" s="240"/>
      <c r="C307" s="387" t="s">
        <v>164</v>
      </c>
      <c r="D307" s="391" t="s">
        <v>204</v>
      </c>
      <c r="E307" s="389">
        <v>9</v>
      </c>
      <c r="F307" s="389" t="s">
        <v>123</v>
      </c>
      <c r="G307" s="399"/>
      <c r="H307" s="496"/>
      <c r="I307" s="399"/>
      <c r="J307" s="496"/>
      <c r="K307" s="546"/>
      <c r="L307" s="404" t="s">
        <v>201</v>
      </c>
    </row>
    <row r="308" spans="2:12" s="33" customFormat="1" ht="22.15" customHeight="1">
      <c r="B308" s="240"/>
      <c r="C308" s="387" t="s">
        <v>164</v>
      </c>
      <c r="D308" s="391" t="s">
        <v>205</v>
      </c>
      <c r="E308" s="389">
        <v>9</v>
      </c>
      <c r="F308" s="389" t="s">
        <v>123</v>
      </c>
      <c r="G308" s="569"/>
      <c r="H308" s="496"/>
      <c r="I308" s="569"/>
      <c r="J308" s="496"/>
      <c r="K308" s="546"/>
      <c r="L308" s="404" t="s">
        <v>201</v>
      </c>
    </row>
    <row r="309" spans="2:12" s="33" customFormat="1" ht="22.15" customHeight="1">
      <c r="B309" s="240"/>
      <c r="C309" s="387" t="s">
        <v>164</v>
      </c>
      <c r="D309" s="391" t="s">
        <v>206</v>
      </c>
      <c r="E309" s="389">
        <v>9</v>
      </c>
      <c r="F309" s="389" t="s">
        <v>123</v>
      </c>
      <c r="G309" s="568"/>
      <c r="H309" s="496"/>
      <c r="I309" s="568"/>
      <c r="J309" s="496"/>
      <c r="K309" s="546"/>
      <c r="L309" s="404" t="s">
        <v>201</v>
      </c>
    </row>
    <row r="310" spans="2:12" s="33" customFormat="1" ht="22.15" customHeight="1">
      <c r="B310" s="240"/>
      <c r="C310" s="387" t="s">
        <v>164</v>
      </c>
      <c r="D310" s="391" t="s">
        <v>207</v>
      </c>
      <c r="E310" s="389">
        <v>5</v>
      </c>
      <c r="F310" s="389" t="s">
        <v>123</v>
      </c>
      <c r="G310" s="569"/>
      <c r="H310" s="496"/>
      <c r="I310" s="569"/>
      <c r="J310" s="496"/>
      <c r="K310" s="546"/>
      <c r="L310" s="404" t="s">
        <v>201</v>
      </c>
    </row>
    <row r="311" spans="2:12" s="33" customFormat="1" ht="22.15" customHeight="1">
      <c r="B311" s="240"/>
      <c r="C311" s="387" t="s">
        <v>164</v>
      </c>
      <c r="D311" s="391" t="s">
        <v>208</v>
      </c>
      <c r="E311" s="389">
        <v>9</v>
      </c>
      <c r="F311" s="389" t="s">
        <v>123</v>
      </c>
      <c r="G311" s="569"/>
      <c r="H311" s="496"/>
      <c r="I311" s="569"/>
      <c r="J311" s="496"/>
      <c r="K311" s="546"/>
      <c r="L311" s="404" t="s">
        <v>201</v>
      </c>
    </row>
    <row r="312" spans="2:12" s="33" customFormat="1" ht="22.15" customHeight="1">
      <c r="B312" s="240"/>
      <c r="C312" s="387" t="s">
        <v>164</v>
      </c>
      <c r="D312" s="391" t="s">
        <v>209</v>
      </c>
      <c r="E312" s="389">
        <v>2</v>
      </c>
      <c r="F312" s="389" t="s">
        <v>123</v>
      </c>
      <c r="G312" s="569"/>
      <c r="H312" s="496"/>
      <c r="I312" s="569"/>
      <c r="J312" s="496"/>
      <c r="K312" s="546"/>
      <c r="L312" s="404" t="s">
        <v>201</v>
      </c>
    </row>
    <row r="313" spans="2:12" s="33" customFormat="1" ht="22.15" customHeight="1">
      <c r="B313" s="240"/>
      <c r="C313" s="387" t="s">
        <v>164</v>
      </c>
      <c r="D313" s="391" t="s">
        <v>210</v>
      </c>
      <c r="E313" s="389">
        <v>2</v>
      </c>
      <c r="F313" s="389" t="s">
        <v>123</v>
      </c>
      <c r="G313" s="569"/>
      <c r="H313" s="496"/>
      <c r="I313" s="569"/>
      <c r="J313" s="496"/>
      <c r="K313" s="546"/>
      <c r="L313" s="404" t="s">
        <v>201</v>
      </c>
    </row>
    <row r="314" spans="2:12" s="33" customFormat="1" ht="22.15" customHeight="1">
      <c r="B314" s="240"/>
      <c r="C314" s="387" t="s">
        <v>164</v>
      </c>
      <c r="D314" s="391" t="s">
        <v>211</v>
      </c>
      <c r="E314" s="389">
        <v>8</v>
      </c>
      <c r="F314" s="389" t="s">
        <v>123</v>
      </c>
      <c r="G314" s="568"/>
      <c r="H314" s="496"/>
      <c r="I314" s="568"/>
      <c r="J314" s="496"/>
      <c r="K314" s="546"/>
      <c r="L314" s="404" t="s">
        <v>201</v>
      </c>
    </row>
    <row r="315" spans="2:12" s="33" customFormat="1" ht="22.15" customHeight="1">
      <c r="B315" s="240"/>
      <c r="C315" s="387" t="s">
        <v>164</v>
      </c>
      <c r="D315" s="391" t="s">
        <v>212</v>
      </c>
      <c r="E315" s="389">
        <v>14</v>
      </c>
      <c r="F315" s="389" t="s">
        <v>123</v>
      </c>
      <c r="G315" s="568"/>
      <c r="H315" s="496"/>
      <c r="I315" s="568"/>
      <c r="J315" s="496"/>
      <c r="K315" s="546"/>
      <c r="L315" s="404" t="s">
        <v>201</v>
      </c>
    </row>
    <row r="316" spans="2:12" s="33" customFormat="1" ht="22.15" customHeight="1">
      <c r="B316" s="240"/>
      <c r="C316" s="387" t="s">
        <v>164</v>
      </c>
      <c r="D316" s="391" t="s">
        <v>213</v>
      </c>
      <c r="E316" s="389">
        <v>2</v>
      </c>
      <c r="F316" s="389" t="s">
        <v>123</v>
      </c>
      <c r="G316" s="568"/>
      <c r="H316" s="496"/>
      <c r="I316" s="568"/>
      <c r="J316" s="496"/>
      <c r="K316" s="546"/>
      <c r="L316" s="404" t="s">
        <v>214</v>
      </c>
    </row>
    <row r="317" spans="2:12" s="33" customFormat="1" ht="22.15" customHeight="1">
      <c r="B317" s="240"/>
      <c r="C317" s="387" t="s">
        <v>164</v>
      </c>
      <c r="D317" s="391" t="s">
        <v>223</v>
      </c>
      <c r="E317" s="389">
        <v>990</v>
      </c>
      <c r="F317" s="464" t="s">
        <v>12</v>
      </c>
      <c r="G317" s="568"/>
      <c r="H317" s="496"/>
      <c r="I317" s="568"/>
      <c r="J317" s="496"/>
      <c r="K317" s="546"/>
      <c r="L317" s="404"/>
    </row>
    <row r="318" spans="2:12" s="33" customFormat="1" ht="22.15" customHeight="1">
      <c r="B318" s="240"/>
      <c r="C318" s="387" t="s">
        <v>164</v>
      </c>
      <c r="D318" s="388" t="s">
        <v>364</v>
      </c>
      <c r="E318" s="465">
        <v>990</v>
      </c>
      <c r="F318" s="464" t="s">
        <v>12</v>
      </c>
      <c r="G318" s="568"/>
      <c r="H318" s="496"/>
      <c r="I318" s="568"/>
      <c r="J318" s="496"/>
      <c r="K318" s="546"/>
      <c r="L318" s="404"/>
    </row>
    <row r="319" spans="2:12" s="33" customFormat="1" ht="22.15" customHeight="1">
      <c r="B319" s="240"/>
      <c r="C319" s="387" t="s">
        <v>164</v>
      </c>
      <c r="D319" s="391" t="s">
        <v>222</v>
      </c>
      <c r="E319" s="389">
        <v>2000</v>
      </c>
      <c r="F319" s="464" t="s">
        <v>12</v>
      </c>
      <c r="G319" s="568"/>
      <c r="H319" s="496"/>
      <c r="I319" s="568"/>
      <c r="J319" s="496"/>
      <c r="K319" s="546"/>
      <c r="L319" s="404"/>
    </row>
    <row r="320" spans="2:12" s="33" customFormat="1" ht="22.15" customHeight="1">
      <c r="B320" s="240"/>
      <c r="C320" s="387" t="s">
        <v>164</v>
      </c>
      <c r="D320" s="391" t="s">
        <v>224</v>
      </c>
      <c r="E320" s="463">
        <v>1</v>
      </c>
      <c r="F320" s="464" t="s">
        <v>123</v>
      </c>
      <c r="G320" s="568"/>
      <c r="H320" s="496"/>
      <c r="I320" s="568"/>
      <c r="J320" s="496"/>
      <c r="K320" s="546"/>
      <c r="L320" s="404" t="s">
        <v>201</v>
      </c>
    </row>
    <row r="321" spans="2:12" s="33" customFormat="1" ht="22.15" customHeight="1">
      <c r="B321" s="240"/>
      <c r="C321" s="387" t="s">
        <v>164</v>
      </c>
      <c r="D321" s="388" t="s">
        <v>182</v>
      </c>
      <c r="E321" s="465">
        <v>950</v>
      </c>
      <c r="F321" s="464" t="s">
        <v>12</v>
      </c>
      <c r="G321" s="568"/>
      <c r="H321" s="496"/>
      <c r="I321" s="568"/>
      <c r="J321" s="496"/>
      <c r="K321" s="546"/>
      <c r="L321" s="404"/>
    </row>
    <row r="322" spans="2:12" s="33" customFormat="1" ht="22.15" customHeight="1">
      <c r="B322" s="240"/>
      <c r="C322" s="387"/>
      <c r="D322" s="388" t="s">
        <v>183</v>
      </c>
      <c r="E322" s="465"/>
      <c r="F322" s="464"/>
      <c r="G322" s="568"/>
      <c r="H322" s="496"/>
      <c r="I322" s="568"/>
      <c r="J322" s="496"/>
      <c r="K322" s="546"/>
      <c r="L322" s="404"/>
    </row>
    <row r="323" spans="2:12" s="33" customFormat="1" ht="22.15" customHeight="1">
      <c r="B323" s="240"/>
      <c r="C323" s="387" t="s">
        <v>164</v>
      </c>
      <c r="D323" s="391" t="s">
        <v>222</v>
      </c>
      <c r="E323" s="389">
        <v>1150</v>
      </c>
      <c r="F323" s="464" t="s">
        <v>12</v>
      </c>
      <c r="G323" s="568"/>
      <c r="H323" s="496"/>
      <c r="I323" s="568"/>
      <c r="J323" s="496"/>
      <c r="K323" s="546"/>
      <c r="L323" s="400"/>
    </row>
    <row r="324" spans="2:12" s="33" customFormat="1" ht="22.15" customHeight="1">
      <c r="B324" s="240"/>
      <c r="C324" s="387" t="s">
        <v>164</v>
      </c>
      <c r="D324" s="391" t="s">
        <v>215</v>
      </c>
      <c r="E324" s="389">
        <v>0</v>
      </c>
      <c r="F324" s="389" t="s">
        <v>123</v>
      </c>
      <c r="G324" s="569"/>
      <c r="H324" s="496"/>
      <c r="I324" s="569"/>
      <c r="J324" s="496"/>
      <c r="K324" s="546"/>
      <c r="L324" s="400"/>
    </row>
    <row r="325" spans="2:12" s="33" customFormat="1" ht="22.15" customHeight="1">
      <c r="B325" s="240"/>
      <c r="C325" s="387"/>
      <c r="D325" s="391" t="s">
        <v>216</v>
      </c>
      <c r="E325" s="389"/>
      <c r="F325" s="389"/>
      <c r="G325" s="569"/>
      <c r="H325" s="496"/>
      <c r="I325" s="569"/>
      <c r="J325" s="496"/>
      <c r="K325" s="546"/>
      <c r="L325" s="400"/>
    </row>
    <row r="326" spans="2:12" s="33" customFormat="1" ht="22.15" customHeight="1">
      <c r="B326" s="240"/>
      <c r="C326" s="387" t="s">
        <v>164</v>
      </c>
      <c r="D326" s="391" t="s">
        <v>206</v>
      </c>
      <c r="E326" s="389">
        <v>0</v>
      </c>
      <c r="F326" s="389" t="s">
        <v>123</v>
      </c>
      <c r="G326" s="568"/>
      <c r="H326" s="496"/>
      <c r="I326" s="568"/>
      <c r="J326" s="496"/>
      <c r="K326" s="546"/>
      <c r="L326" s="400"/>
    </row>
    <row r="327" spans="2:12" s="33" customFormat="1" ht="22.15" customHeight="1">
      <c r="B327" s="240"/>
      <c r="C327" s="387" t="s">
        <v>164</v>
      </c>
      <c r="D327" s="391" t="s">
        <v>208</v>
      </c>
      <c r="E327" s="389">
        <v>0</v>
      </c>
      <c r="F327" s="389" t="s">
        <v>123</v>
      </c>
      <c r="G327" s="569"/>
      <c r="H327" s="496"/>
      <c r="I327" s="569"/>
      <c r="J327" s="496"/>
      <c r="K327" s="546"/>
      <c r="L327" s="400"/>
    </row>
    <row r="328" spans="2:12" s="33" customFormat="1" ht="22.15" customHeight="1">
      <c r="B328" s="240"/>
      <c r="C328" s="387" t="s">
        <v>164</v>
      </c>
      <c r="D328" s="394" t="s">
        <v>181</v>
      </c>
      <c r="E328" s="465">
        <v>40</v>
      </c>
      <c r="F328" s="464" t="s">
        <v>12</v>
      </c>
      <c r="G328" s="568"/>
      <c r="H328" s="496"/>
      <c r="I328" s="568"/>
      <c r="J328" s="496"/>
      <c r="K328" s="546"/>
      <c r="L328" s="404"/>
    </row>
    <row r="329" spans="2:12" s="33" customFormat="1" ht="22.15" customHeight="1">
      <c r="B329" s="240"/>
      <c r="C329" s="387" t="s">
        <v>164</v>
      </c>
      <c r="D329" s="391" t="s">
        <v>352</v>
      </c>
      <c r="E329" s="465">
        <v>0</v>
      </c>
      <c r="F329" s="464" t="s">
        <v>12</v>
      </c>
      <c r="G329" s="568"/>
      <c r="H329" s="496"/>
      <c r="I329" s="568"/>
      <c r="J329" s="496"/>
      <c r="K329" s="546"/>
      <c r="L329" s="401"/>
    </row>
    <row r="330" spans="2:12" s="33" customFormat="1" ht="22.15" customHeight="1">
      <c r="B330" s="240"/>
      <c r="C330" s="387"/>
      <c r="D330" s="391" t="s">
        <v>218</v>
      </c>
      <c r="E330" s="389">
        <v>14</v>
      </c>
      <c r="F330" s="389" t="s">
        <v>123</v>
      </c>
      <c r="G330" s="569"/>
      <c r="H330" s="496"/>
      <c r="I330" s="569"/>
      <c r="J330" s="496"/>
      <c r="K330" s="546"/>
      <c r="L330" s="400"/>
    </row>
    <row r="331" spans="2:12" s="33" customFormat="1" ht="22.15" customHeight="1">
      <c r="B331" s="240"/>
      <c r="C331" s="387"/>
      <c r="D331" s="391" t="s">
        <v>344</v>
      </c>
      <c r="E331" s="389">
        <v>11</v>
      </c>
      <c r="F331" s="389" t="s">
        <v>123</v>
      </c>
      <c r="G331" s="569"/>
      <c r="H331" s="496"/>
      <c r="I331" s="569"/>
      <c r="J331" s="496"/>
      <c r="K331" s="546"/>
      <c r="L331" s="400"/>
    </row>
    <row r="332" spans="2:12" s="33" customFormat="1" ht="22.15" customHeight="1">
      <c r="B332" s="240"/>
      <c r="C332" s="713" t="s">
        <v>21</v>
      </c>
      <c r="D332" s="714"/>
      <c r="E332" s="465"/>
      <c r="F332" s="464"/>
      <c r="G332" s="568"/>
      <c r="H332" s="481">
        <f>SUM(H290:H331)</f>
        <v>0</v>
      </c>
      <c r="I332" s="568"/>
      <c r="J332" s="481">
        <f>SUM(J290:J331)</f>
        <v>0</v>
      </c>
      <c r="K332" s="482">
        <f>SUM(K290:K331)</f>
        <v>0</v>
      </c>
      <c r="L332" s="404"/>
    </row>
    <row r="333" spans="2:12" s="33" customFormat="1" ht="22.15" customHeight="1">
      <c r="B333" s="240"/>
      <c r="C333" s="406" t="s">
        <v>162</v>
      </c>
      <c r="D333" s="391"/>
      <c r="E333" s="389"/>
      <c r="F333" s="389"/>
      <c r="G333" s="568"/>
      <c r="H333" s="496"/>
      <c r="I333" s="568"/>
      <c r="J333" s="496"/>
      <c r="K333" s="546"/>
      <c r="L333" s="400"/>
    </row>
    <row r="334" spans="2:12" s="33" customFormat="1" ht="22.15" customHeight="1">
      <c r="B334" s="240"/>
      <c r="C334" s="387" t="s">
        <v>164</v>
      </c>
      <c r="D334" s="388" t="s">
        <v>225</v>
      </c>
      <c r="E334" s="465">
        <v>4050</v>
      </c>
      <c r="F334" s="389" t="s">
        <v>121</v>
      </c>
      <c r="G334" s="399"/>
      <c r="H334" s="496"/>
      <c r="I334" s="399"/>
      <c r="J334" s="496"/>
      <c r="K334" s="546"/>
      <c r="L334" s="410"/>
    </row>
    <row r="335" spans="2:12" s="33" customFormat="1" ht="22.15" customHeight="1">
      <c r="B335" s="240"/>
      <c r="C335" s="387" t="s">
        <v>164</v>
      </c>
      <c r="D335" s="411" t="s">
        <v>226</v>
      </c>
      <c r="E335" s="469">
        <v>4050</v>
      </c>
      <c r="F335" s="464" t="s">
        <v>12</v>
      </c>
      <c r="G335" s="496"/>
      <c r="H335" s="496"/>
      <c r="I335" s="399"/>
      <c r="J335" s="496"/>
      <c r="K335" s="546"/>
      <c r="L335" s="410"/>
    </row>
    <row r="336" spans="2:12" s="33" customFormat="1" ht="22.15" customHeight="1">
      <c r="B336" s="240"/>
      <c r="C336" s="387"/>
      <c r="D336" s="412" t="s">
        <v>179</v>
      </c>
      <c r="E336" s="461"/>
      <c r="F336" s="464"/>
      <c r="G336" s="496"/>
      <c r="H336" s="496"/>
      <c r="I336" s="399"/>
      <c r="J336" s="496"/>
      <c r="K336" s="546"/>
      <c r="L336" s="410"/>
    </row>
    <row r="337" spans="2:15" s="33" customFormat="1" ht="22.15" customHeight="1">
      <c r="B337" s="240"/>
      <c r="C337" s="387"/>
      <c r="D337" s="412" t="s">
        <v>180</v>
      </c>
      <c r="E337" s="461"/>
      <c r="F337" s="464"/>
      <c r="G337" s="496"/>
      <c r="H337" s="496"/>
      <c r="I337" s="399"/>
      <c r="J337" s="496"/>
      <c r="K337" s="546"/>
      <c r="L337" s="410"/>
    </row>
    <row r="338" spans="2:15" s="33" customFormat="1" ht="22.15" customHeight="1">
      <c r="B338" s="240"/>
      <c r="C338" s="387" t="s">
        <v>164</v>
      </c>
      <c r="D338" s="388" t="s">
        <v>227</v>
      </c>
      <c r="E338" s="465">
        <v>126</v>
      </c>
      <c r="F338" s="389" t="s">
        <v>121</v>
      </c>
      <c r="G338" s="399"/>
      <c r="H338" s="496"/>
      <c r="I338" s="399"/>
      <c r="J338" s="496"/>
      <c r="K338" s="546"/>
      <c r="L338" s="410"/>
    </row>
    <row r="339" spans="2:15" s="33" customFormat="1" ht="22.15" customHeight="1">
      <c r="B339" s="240"/>
      <c r="C339" s="387" t="s">
        <v>164</v>
      </c>
      <c r="D339" s="388" t="s">
        <v>228</v>
      </c>
      <c r="E339" s="465">
        <v>126</v>
      </c>
      <c r="F339" s="389" t="s">
        <v>121</v>
      </c>
      <c r="G339" s="399"/>
      <c r="H339" s="496"/>
      <c r="I339" s="399"/>
      <c r="J339" s="496"/>
      <c r="K339" s="546"/>
      <c r="L339" s="410"/>
    </row>
    <row r="340" spans="2:15" s="33" customFormat="1" ht="22.15" customHeight="1">
      <c r="B340" s="240"/>
      <c r="C340" s="387" t="s">
        <v>164</v>
      </c>
      <c r="D340" s="391" t="s">
        <v>229</v>
      </c>
      <c r="E340" s="389">
        <v>1</v>
      </c>
      <c r="F340" s="464" t="s">
        <v>122</v>
      </c>
      <c r="G340" s="399"/>
      <c r="H340" s="496"/>
      <c r="I340" s="399"/>
      <c r="J340" s="496"/>
      <c r="K340" s="546"/>
      <c r="L340" s="410"/>
    </row>
    <row r="341" spans="2:15" s="33" customFormat="1" ht="22.15" customHeight="1">
      <c r="B341" s="240"/>
      <c r="C341" s="387"/>
      <c r="D341" s="388" t="s">
        <v>230</v>
      </c>
      <c r="E341" s="465">
        <v>642</v>
      </c>
      <c r="F341" s="464" t="s">
        <v>126</v>
      </c>
      <c r="G341" s="399"/>
      <c r="H341" s="496"/>
      <c r="I341" s="399"/>
      <c r="J341" s="496"/>
      <c r="K341" s="546"/>
      <c r="L341" s="410" t="s">
        <v>231</v>
      </c>
    </row>
    <row r="342" spans="2:15" s="33" customFormat="1" ht="22.15" customHeight="1">
      <c r="B342" s="240"/>
      <c r="C342" s="387"/>
      <c r="D342" s="391" t="s">
        <v>232</v>
      </c>
      <c r="E342" s="389">
        <v>104</v>
      </c>
      <c r="F342" s="389" t="s">
        <v>126</v>
      </c>
      <c r="G342" s="399"/>
      <c r="H342" s="496"/>
      <c r="I342" s="399"/>
      <c r="J342" s="496"/>
      <c r="K342" s="546"/>
      <c r="L342" s="410" t="s">
        <v>233</v>
      </c>
    </row>
    <row r="343" spans="2:15" s="33" customFormat="1" ht="22.15" customHeight="1">
      <c r="B343" s="240"/>
      <c r="C343" s="408" t="s">
        <v>164</v>
      </c>
      <c r="D343" s="409" t="s">
        <v>346</v>
      </c>
      <c r="E343" s="469">
        <v>1</v>
      </c>
      <c r="F343" s="468" t="s">
        <v>122</v>
      </c>
      <c r="G343" s="496"/>
      <c r="H343" s="496"/>
      <c r="I343" s="496"/>
      <c r="J343" s="496"/>
      <c r="K343" s="546"/>
      <c r="L343" s="413"/>
    </row>
    <row r="344" spans="2:15" s="33" customFormat="1" ht="22.15" customHeight="1">
      <c r="B344" s="240"/>
      <c r="C344" s="387" t="s">
        <v>164</v>
      </c>
      <c r="D344" s="388" t="s">
        <v>167</v>
      </c>
      <c r="E344" s="465">
        <v>112</v>
      </c>
      <c r="F344" s="389" t="s">
        <v>121</v>
      </c>
      <c r="G344" s="399"/>
      <c r="H344" s="496"/>
      <c r="I344" s="399"/>
      <c r="J344" s="496"/>
      <c r="K344" s="546"/>
      <c r="L344" s="410"/>
    </row>
    <row r="345" spans="2:15" s="33" customFormat="1" ht="22.15" customHeight="1">
      <c r="B345" s="240"/>
      <c r="C345" s="387" t="s">
        <v>164</v>
      </c>
      <c r="D345" s="412" t="s">
        <v>174</v>
      </c>
      <c r="E345" s="461">
        <v>695</v>
      </c>
      <c r="F345" s="389" t="s">
        <v>121</v>
      </c>
      <c r="G345" s="399"/>
      <c r="H345" s="496"/>
      <c r="I345" s="399"/>
      <c r="J345" s="496"/>
      <c r="K345" s="546"/>
      <c r="L345" s="410"/>
    </row>
    <row r="346" spans="2:15" s="33" customFormat="1" ht="22.15" customHeight="1">
      <c r="B346" s="240"/>
      <c r="C346" s="387" t="s">
        <v>164</v>
      </c>
      <c r="D346" s="393" t="s">
        <v>175</v>
      </c>
      <c r="E346" s="390">
        <v>62</v>
      </c>
      <c r="F346" s="469" t="s">
        <v>176</v>
      </c>
      <c r="G346" s="399"/>
      <c r="H346" s="496"/>
      <c r="I346" s="399"/>
      <c r="J346" s="496"/>
      <c r="K346" s="546"/>
      <c r="L346" s="410"/>
    </row>
    <row r="347" spans="2:15" s="33" customFormat="1" ht="22.15" customHeight="1">
      <c r="B347" s="240"/>
      <c r="C347" s="387"/>
      <c r="D347" s="393" t="s">
        <v>177</v>
      </c>
      <c r="E347" s="390">
        <v>120</v>
      </c>
      <c r="F347" s="389" t="s">
        <v>121</v>
      </c>
      <c r="G347" s="399"/>
      <c r="H347" s="496"/>
      <c r="I347" s="399"/>
      <c r="J347" s="496"/>
      <c r="K347" s="546"/>
      <c r="L347" s="410"/>
    </row>
    <row r="348" spans="2:15" s="33" customFormat="1" ht="22.15" customHeight="1">
      <c r="B348" s="240"/>
      <c r="C348" s="387"/>
      <c r="D348" s="391" t="s">
        <v>362</v>
      </c>
      <c r="E348" s="389">
        <v>1</v>
      </c>
      <c r="F348" s="464" t="s">
        <v>122</v>
      </c>
      <c r="G348" s="399"/>
      <c r="H348" s="496"/>
      <c r="I348" s="399"/>
      <c r="J348" s="496"/>
      <c r="K348" s="546"/>
      <c r="L348" s="410"/>
    </row>
    <row r="349" spans="2:15" s="33" customFormat="1" ht="22.15" customHeight="1">
      <c r="B349" s="240"/>
      <c r="C349" s="713" t="s">
        <v>21</v>
      </c>
      <c r="D349" s="714"/>
      <c r="E349" s="407"/>
      <c r="F349" s="407"/>
      <c r="G349" s="449"/>
      <c r="H349" s="481">
        <f>SUM(H334:H348)</f>
        <v>0</v>
      </c>
      <c r="I349" s="449"/>
      <c r="J349" s="481">
        <f>SUM(J334:J348)</f>
        <v>0</v>
      </c>
      <c r="K349" s="482">
        <f>SUM(K334:K348)</f>
        <v>0</v>
      </c>
      <c r="L349" s="400"/>
    </row>
    <row r="350" spans="2:15" s="33" customFormat="1" ht="22.15" customHeight="1">
      <c r="B350" s="240"/>
      <c r="C350" s="798"/>
      <c r="D350" s="799"/>
      <c r="E350" s="480"/>
      <c r="F350" s="470"/>
      <c r="G350" s="570"/>
      <c r="H350" s="560"/>
      <c r="I350" s="570"/>
      <c r="J350" s="560"/>
      <c r="K350" s="547"/>
      <c r="L350" s="404"/>
    </row>
    <row r="351" spans="2:15">
      <c r="B351" s="196">
        <v>3</v>
      </c>
      <c r="C351" s="709" t="s">
        <v>72</v>
      </c>
      <c r="D351" s="710"/>
      <c r="E351" s="465"/>
      <c r="F351" s="464"/>
      <c r="G351" s="568"/>
      <c r="H351" s="496"/>
      <c r="I351" s="568"/>
      <c r="J351" s="496"/>
      <c r="K351" s="546"/>
      <c r="L351" s="404"/>
    </row>
    <row r="352" spans="2:15">
      <c r="B352" s="196"/>
      <c r="C352" s="747" t="s">
        <v>250</v>
      </c>
      <c r="D352" s="748"/>
      <c r="E352" s="478" t="s">
        <v>21</v>
      </c>
      <c r="F352" s="207"/>
      <c r="G352" s="208"/>
      <c r="H352" s="208"/>
      <c r="I352" s="208"/>
      <c r="J352" s="208"/>
      <c r="K352" s="241">
        <f>K416</f>
        <v>0</v>
      </c>
      <c r="L352" s="212"/>
      <c r="M352" s="34"/>
      <c r="N352" s="363"/>
      <c r="O352" s="280"/>
    </row>
    <row r="353" spans="2:15" ht="22.15" customHeight="1">
      <c r="B353" s="213"/>
      <c r="C353" s="717" t="s">
        <v>251</v>
      </c>
      <c r="D353" s="718"/>
      <c r="E353" s="478" t="s">
        <v>21</v>
      </c>
      <c r="F353" s="471"/>
      <c r="G353" s="561"/>
      <c r="H353" s="561"/>
      <c r="I353" s="561"/>
      <c r="J353" s="561"/>
      <c r="K353" s="241">
        <f>K439</f>
        <v>0</v>
      </c>
      <c r="L353" s="214"/>
      <c r="M353" s="34"/>
      <c r="N353" s="363"/>
      <c r="O353" s="280"/>
    </row>
    <row r="354" spans="2:15">
      <c r="B354" s="196"/>
      <c r="C354" s="747" t="s">
        <v>261</v>
      </c>
      <c r="D354" s="748"/>
      <c r="E354" s="478" t="s">
        <v>21</v>
      </c>
      <c r="F354" s="211"/>
      <c r="G354" s="472"/>
      <c r="H354" s="472"/>
      <c r="I354" s="472"/>
      <c r="J354" s="472"/>
      <c r="K354" s="241">
        <f>K446</f>
        <v>0</v>
      </c>
      <c r="L354" s="212"/>
      <c r="M354" s="34"/>
      <c r="N354" s="363"/>
      <c r="O354" s="281"/>
    </row>
    <row r="355" spans="2:15">
      <c r="B355" s="196"/>
      <c r="C355" s="697" t="s">
        <v>360</v>
      </c>
      <c r="D355" s="698"/>
      <c r="E355" s="478" t="s">
        <v>21</v>
      </c>
      <c r="F355" s="211"/>
      <c r="G355" s="473"/>
      <c r="H355" s="472"/>
      <c r="I355" s="571"/>
      <c r="J355" s="472"/>
      <c r="K355" s="241">
        <f>K448</f>
        <v>0</v>
      </c>
      <c r="L355" s="212"/>
      <c r="M355" s="34"/>
      <c r="N355" s="363"/>
      <c r="O355" s="282"/>
    </row>
    <row r="356" spans="2:15">
      <c r="B356" s="196"/>
      <c r="C356" s="699" t="s">
        <v>264</v>
      </c>
      <c r="D356" s="700"/>
      <c r="E356" s="478" t="s">
        <v>21</v>
      </c>
      <c r="F356" s="440"/>
      <c r="G356" s="449"/>
      <c r="H356" s="449"/>
      <c r="I356" s="449"/>
      <c r="J356" s="449"/>
      <c r="K356" s="241">
        <f>K452</f>
        <v>0</v>
      </c>
      <c r="L356" s="199"/>
      <c r="M356" s="34"/>
      <c r="N356" s="363"/>
      <c r="O356" s="281"/>
    </row>
    <row r="357" spans="2:15">
      <c r="B357" s="196"/>
      <c r="C357" s="711"/>
      <c r="D357" s="712"/>
      <c r="E357" s="493"/>
      <c r="F357" s="440"/>
      <c r="G357" s="449"/>
      <c r="H357" s="449"/>
      <c r="I357" s="449"/>
      <c r="J357" s="449"/>
      <c r="K357" s="449"/>
      <c r="L357" s="199"/>
      <c r="M357" s="34"/>
      <c r="N357" s="363"/>
      <c r="O357" s="281"/>
    </row>
    <row r="358" spans="2:15">
      <c r="B358" s="196"/>
      <c r="C358" s="711"/>
      <c r="D358" s="712"/>
      <c r="E358" s="493"/>
      <c r="F358" s="440"/>
      <c r="G358" s="449"/>
      <c r="H358" s="449"/>
      <c r="I358" s="449"/>
      <c r="J358" s="449"/>
      <c r="K358" s="449"/>
      <c r="L358" s="199"/>
      <c r="M358" s="356"/>
      <c r="N358" s="363"/>
      <c r="O358" s="279"/>
    </row>
    <row r="359" spans="2:15">
      <c r="B359" s="196"/>
      <c r="C359" s="711"/>
      <c r="D359" s="712"/>
      <c r="E359" s="493"/>
      <c r="F359" s="440"/>
      <c r="G359" s="449"/>
      <c r="H359" s="449"/>
      <c r="I359" s="449"/>
      <c r="J359" s="449"/>
      <c r="K359" s="449"/>
      <c r="L359" s="199"/>
      <c r="M359" s="356"/>
      <c r="N359" s="363"/>
      <c r="O359" s="281"/>
    </row>
    <row r="360" spans="2:15">
      <c r="B360" s="196"/>
      <c r="C360" s="711"/>
      <c r="D360" s="712"/>
      <c r="E360" s="493"/>
      <c r="F360" s="440"/>
      <c r="G360" s="449"/>
      <c r="H360" s="449"/>
      <c r="I360" s="449"/>
      <c r="J360" s="449"/>
      <c r="K360" s="449"/>
      <c r="L360" s="199"/>
      <c r="M360" s="356"/>
      <c r="N360" s="363"/>
      <c r="O360" s="279"/>
    </row>
    <row r="361" spans="2:15">
      <c r="B361" s="196"/>
      <c r="C361" s="711"/>
      <c r="D361" s="712"/>
      <c r="E361" s="493"/>
      <c r="F361" s="440"/>
      <c r="G361" s="449"/>
      <c r="H361" s="449"/>
      <c r="I361" s="449"/>
      <c r="J361" s="449"/>
      <c r="K361" s="449"/>
      <c r="L361" s="199"/>
      <c r="M361" s="356"/>
      <c r="N361" s="243"/>
      <c r="O361" s="283"/>
    </row>
    <row r="362" spans="2:15">
      <c r="B362" s="196"/>
      <c r="C362" s="711"/>
      <c r="D362" s="712"/>
      <c r="E362" s="493"/>
      <c r="F362" s="440"/>
      <c r="G362" s="449"/>
      <c r="H362" s="449"/>
      <c r="I362" s="449"/>
      <c r="J362" s="449"/>
      <c r="K362" s="449"/>
      <c r="L362" s="199"/>
    </row>
    <row r="363" spans="2:15">
      <c r="B363" s="196"/>
      <c r="C363" s="711"/>
      <c r="D363" s="712"/>
      <c r="E363" s="493"/>
      <c r="F363" s="440"/>
      <c r="G363" s="449"/>
      <c r="H363" s="449"/>
      <c r="I363" s="449"/>
      <c r="J363" s="449"/>
      <c r="K363" s="449"/>
      <c r="L363" s="199"/>
    </row>
    <row r="364" spans="2:15">
      <c r="B364" s="196"/>
      <c r="C364" s="711"/>
      <c r="D364" s="712"/>
      <c r="E364" s="493"/>
      <c r="F364" s="440"/>
      <c r="G364" s="449"/>
      <c r="H364" s="449"/>
      <c r="I364" s="449"/>
      <c r="J364" s="449"/>
      <c r="K364" s="449"/>
      <c r="L364" s="199"/>
    </row>
    <row r="365" spans="2:15">
      <c r="B365" s="196"/>
      <c r="C365" s="711"/>
      <c r="D365" s="712"/>
      <c r="E365" s="493"/>
      <c r="F365" s="440"/>
      <c r="G365" s="449"/>
      <c r="H365" s="449"/>
      <c r="I365" s="449"/>
      <c r="J365" s="449"/>
      <c r="K365" s="449"/>
      <c r="L365" s="199"/>
    </row>
    <row r="366" spans="2:15">
      <c r="B366" s="196"/>
      <c r="C366" s="711"/>
      <c r="D366" s="712"/>
      <c r="E366" s="493"/>
      <c r="F366" s="440"/>
      <c r="G366" s="449"/>
      <c r="H366" s="449"/>
      <c r="I366" s="449"/>
      <c r="J366" s="449"/>
      <c r="K366" s="449"/>
      <c r="L366" s="199"/>
    </row>
    <row r="367" spans="2:15">
      <c r="B367" s="196"/>
      <c r="C367" s="711"/>
      <c r="D367" s="712"/>
      <c r="E367" s="493"/>
      <c r="F367" s="440"/>
      <c r="G367" s="449"/>
      <c r="H367" s="449"/>
      <c r="I367" s="449"/>
      <c r="J367" s="449"/>
      <c r="K367" s="449"/>
      <c r="L367" s="199"/>
    </row>
    <row r="368" spans="2:15">
      <c r="B368" s="196"/>
      <c r="C368" s="711"/>
      <c r="D368" s="712"/>
      <c r="E368" s="493"/>
      <c r="F368" s="440"/>
      <c r="G368" s="449"/>
      <c r="H368" s="449"/>
      <c r="I368" s="449"/>
      <c r="J368" s="449"/>
      <c r="K368" s="449"/>
      <c r="L368" s="199"/>
    </row>
    <row r="369" spans="2:12">
      <c r="B369" s="196"/>
      <c r="C369" s="711"/>
      <c r="D369" s="712"/>
      <c r="E369" s="493"/>
      <c r="F369" s="440"/>
      <c r="G369" s="449"/>
      <c r="H369" s="449"/>
      <c r="I369" s="449"/>
      <c r="J369" s="449"/>
      <c r="K369" s="449"/>
      <c r="L369" s="199"/>
    </row>
    <row r="370" spans="2:12">
      <c r="B370" s="196"/>
      <c r="C370" s="711"/>
      <c r="D370" s="712"/>
      <c r="E370" s="493"/>
      <c r="F370" s="440"/>
      <c r="G370" s="449"/>
      <c r="H370" s="449"/>
      <c r="I370" s="449"/>
      <c r="J370" s="449"/>
      <c r="K370" s="449"/>
      <c r="L370" s="199"/>
    </row>
    <row r="371" spans="2:12">
      <c r="B371" s="196"/>
      <c r="C371" s="370"/>
      <c r="D371" s="371"/>
      <c r="E371" s="493"/>
      <c r="F371" s="440"/>
      <c r="G371" s="449"/>
      <c r="H371" s="449"/>
      <c r="I371" s="449"/>
      <c r="J371" s="449"/>
      <c r="K371" s="449"/>
      <c r="L371" s="199"/>
    </row>
    <row r="372" spans="2:12">
      <c r="B372" s="196"/>
      <c r="C372" s="370"/>
      <c r="D372" s="371"/>
      <c r="E372" s="493"/>
      <c r="F372" s="440"/>
      <c r="G372" s="449"/>
      <c r="H372" s="449"/>
      <c r="I372" s="449"/>
      <c r="J372" s="449"/>
      <c r="K372" s="449"/>
      <c r="L372" s="199"/>
    </row>
    <row r="373" spans="2:12">
      <c r="B373" s="196"/>
      <c r="C373" s="370"/>
      <c r="D373" s="371"/>
      <c r="E373" s="493"/>
      <c r="F373" s="440"/>
      <c r="G373" s="449"/>
      <c r="H373" s="449"/>
      <c r="I373" s="449"/>
      <c r="J373" s="449"/>
      <c r="K373" s="449"/>
      <c r="L373" s="199"/>
    </row>
    <row r="374" spans="2:12">
      <c r="B374" s="196"/>
      <c r="C374" s="370"/>
      <c r="D374" s="371"/>
      <c r="E374" s="493"/>
      <c r="F374" s="440"/>
      <c r="G374" s="449"/>
      <c r="H374" s="449"/>
      <c r="I374" s="449"/>
      <c r="J374" s="449"/>
      <c r="K374" s="449"/>
      <c r="L374" s="199"/>
    </row>
    <row r="375" spans="2:12">
      <c r="B375" s="196"/>
      <c r="C375" s="370"/>
      <c r="D375" s="371"/>
      <c r="E375" s="493"/>
      <c r="F375" s="440"/>
      <c r="G375" s="449"/>
      <c r="H375" s="449"/>
      <c r="I375" s="449"/>
      <c r="J375" s="449"/>
      <c r="K375" s="449"/>
      <c r="L375" s="199"/>
    </row>
    <row r="376" spans="2:12">
      <c r="B376" s="196"/>
      <c r="C376" s="370"/>
      <c r="D376" s="371"/>
      <c r="E376" s="493"/>
      <c r="F376" s="440"/>
      <c r="G376" s="449"/>
      <c r="H376" s="449"/>
      <c r="I376" s="449"/>
      <c r="J376" s="449"/>
      <c r="K376" s="449"/>
      <c r="L376" s="199"/>
    </row>
    <row r="377" spans="2:12">
      <c r="B377" s="196"/>
      <c r="C377" s="711"/>
      <c r="D377" s="712"/>
      <c r="E377" s="493"/>
      <c r="F377" s="440"/>
      <c r="G377" s="449"/>
      <c r="H377" s="449"/>
      <c r="I377" s="449"/>
      <c r="J377" s="449"/>
      <c r="K377" s="449"/>
      <c r="L377" s="199"/>
    </row>
    <row r="378" spans="2:12">
      <c r="B378" s="196"/>
      <c r="C378" s="711"/>
      <c r="D378" s="712"/>
      <c r="E378" s="493"/>
      <c r="F378" s="440"/>
      <c r="G378" s="449"/>
      <c r="H378" s="449"/>
      <c r="I378" s="449"/>
      <c r="J378" s="449"/>
      <c r="K378" s="449"/>
      <c r="L378" s="199"/>
    </row>
    <row r="379" spans="2:12">
      <c r="B379" s="196"/>
      <c r="C379" s="711"/>
      <c r="D379" s="712"/>
      <c r="E379" s="493"/>
      <c r="F379" s="440"/>
      <c r="G379" s="449"/>
      <c r="H379" s="449"/>
      <c r="I379" s="449"/>
      <c r="J379" s="449"/>
      <c r="K379" s="449"/>
      <c r="L379" s="199"/>
    </row>
    <row r="380" spans="2:12">
      <c r="B380" s="196"/>
      <c r="C380" s="711"/>
      <c r="D380" s="712"/>
      <c r="E380" s="493"/>
      <c r="F380" s="440"/>
      <c r="G380" s="449"/>
      <c r="H380" s="449"/>
      <c r="I380" s="449"/>
      <c r="J380" s="449"/>
      <c r="K380" s="449"/>
      <c r="L380" s="199"/>
    </row>
    <row r="381" spans="2:12">
      <c r="B381" s="196"/>
      <c r="C381" s="370"/>
      <c r="D381" s="371"/>
      <c r="E381" s="500"/>
      <c r="F381" s="474"/>
      <c r="G381" s="572"/>
      <c r="H381" s="548"/>
      <c r="I381" s="573"/>
      <c r="J381" s="548"/>
      <c r="K381" s="548"/>
      <c r="L381" s="214"/>
    </row>
    <row r="382" spans="2:12">
      <c r="B382" s="196"/>
      <c r="C382" s="370"/>
      <c r="D382" s="371"/>
      <c r="E382" s="500"/>
      <c r="F382" s="474"/>
      <c r="G382" s="572"/>
      <c r="H382" s="548"/>
      <c r="I382" s="573"/>
      <c r="J382" s="548"/>
      <c r="K382" s="548"/>
      <c r="L382" s="214"/>
    </row>
    <row r="383" spans="2:12">
      <c r="B383" s="196"/>
      <c r="C383" s="701"/>
      <c r="D383" s="702"/>
      <c r="E383" s="500"/>
      <c r="F383" s="474"/>
      <c r="G383" s="572"/>
      <c r="H383" s="548"/>
      <c r="I383" s="573"/>
      <c r="J383" s="548"/>
      <c r="K383" s="548"/>
      <c r="L383" s="214"/>
    </row>
    <row r="384" spans="2:12">
      <c r="B384" s="196"/>
      <c r="C384" s="723"/>
      <c r="D384" s="724"/>
      <c r="E384" s="487"/>
      <c r="F384" s="211"/>
      <c r="G384" s="473"/>
      <c r="H384" s="472"/>
      <c r="I384" s="571"/>
      <c r="J384" s="472"/>
      <c r="K384" s="472"/>
      <c r="L384" s="212"/>
    </row>
    <row r="385" spans="2:12">
      <c r="B385" s="196"/>
      <c r="C385" s="723"/>
      <c r="D385" s="724"/>
      <c r="E385" s="487"/>
      <c r="F385" s="211"/>
      <c r="G385" s="473"/>
      <c r="H385" s="472"/>
      <c r="I385" s="571"/>
      <c r="J385" s="472"/>
      <c r="K385" s="472"/>
      <c r="L385" s="212"/>
    </row>
    <row r="386" spans="2:12">
      <c r="B386" s="196"/>
      <c r="C386" s="723"/>
      <c r="D386" s="724"/>
      <c r="E386" s="487"/>
      <c r="F386" s="211"/>
      <c r="G386" s="473"/>
      <c r="H386" s="472"/>
      <c r="I386" s="571"/>
      <c r="J386" s="472"/>
      <c r="K386" s="472"/>
      <c r="L386" s="212"/>
    </row>
    <row r="387" spans="2:12">
      <c r="B387" s="196"/>
      <c r="C387" s="723"/>
      <c r="D387" s="724"/>
      <c r="E387" s="487"/>
      <c r="F387" s="211"/>
      <c r="G387" s="473"/>
      <c r="H387" s="472"/>
      <c r="I387" s="571"/>
      <c r="J387" s="472"/>
      <c r="K387" s="472"/>
      <c r="L387" s="212"/>
    </row>
    <row r="388" spans="2:12" ht="22.15" customHeight="1">
      <c r="B388" s="194"/>
      <c r="C388" s="719" t="s">
        <v>105</v>
      </c>
      <c r="D388" s="720"/>
      <c r="E388" s="438"/>
      <c r="F388" s="437"/>
      <c r="G388" s="557"/>
      <c r="H388" s="557"/>
      <c r="I388" s="564"/>
      <c r="J388" s="557"/>
      <c r="K388" s="539">
        <f>SUM(K352:K387)</f>
        <v>0</v>
      </c>
      <c r="L388" s="195"/>
    </row>
    <row r="389" spans="2:12" s="33" customFormat="1" ht="22.15" customHeight="1">
      <c r="B389" s="196">
        <v>3</v>
      </c>
      <c r="C389" s="210" t="s">
        <v>72</v>
      </c>
      <c r="D389" s="215"/>
      <c r="E389" s="532"/>
      <c r="F389" s="475" t="s">
        <v>10</v>
      </c>
      <c r="G389" s="549"/>
      <c r="H389" s="549"/>
      <c r="I389" s="549"/>
      <c r="J389" s="549"/>
      <c r="K389" s="549"/>
      <c r="L389" s="201"/>
    </row>
    <row r="390" spans="2:12" s="33" customFormat="1" ht="22.15" customHeight="1">
      <c r="B390" s="196"/>
      <c r="C390" s="428" t="s">
        <v>250</v>
      </c>
      <c r="D390" s="415"/>
      <c r="E390" s="416"/>
      <c r="F390" s="418"/>
      <c r="G390" s="476"/>
      <c r="H390" s="550"/>
      <c r="I390" s="417"/>
      <c r="J390" s="550"/>
      <c r="K390" s="550"/>
      <c r="L390" s="201"/>
    </row>
    <row r="391" spans="2:12" s="33" customFormat="1" ht="22.15" customHeight="1">
      <c r="B391" s="196"/>
      <c r="C391" s="419" t="s">
        <v>132</v>
      </c>
      <c r="D391" s="415"/>
      <c r="E391" s="416"/>
      <c r="F391" s="418"/>
      <c r="G391" s="476"/>
      <c r="H391" s="550"/>
      <c r="I391" s="417"/>
      <c r="J391" s="550"/>
      <c r="K391" s="550"/>
      <c r="L391" s="201"/>
    </row>
    <row r="392" spans="2:12" s="33" customFormat="1" ht="22.15" customHeight="1">
      <c r="B392" s="196"/>
      <c r="C392" s="375" t="s">
        <v>234</v>
      </c>
      <c r="D392" s="420"/>
      <c r="E392" s="465">
        <v>110</v>
      </c>
      <c r="F392" s="421" t="s">
        <v>123</v>
      </c>
      <c r="G392" s="568"/>
      <c r="H392" s="551"/>
      <c r="I392" s="551"/>
      <c r="J392" s="551"/>
      <c r="K392" s="551"/>
      <c r="L392" s="421"/>
    </row>
    <row r="393" spans="2:12" s="33" customFormat="1" ht="22.15" customHeight="1">
      <c r="B393" s="196"/>
      <c r="C393" s="375" t="s">
        <v>235</v>
      </c>
      <c r="D393" s="420"/>
      <c r="E393" s="465"/>
      <c r="F393" s="421"/>
      <c r="G393" s="568"/>
      <c r="H393" s="551"/>
      <c r="I393" s="551"/>
      <c r="J393" s="551"/>
      <c r="K393" s="551"/>
      <c r="L393" s="421"/>
    </row>
    <row r="394" spans="2:12" s="33" customFormat="1" ht="22.15" customHeight="1">
      <c r="B394" s="196"/>
      <c r="C394" s="375" t="s">
        <v>236</v>
      </c>
      <c r="D394" s="420"/>
      <c r="E394" s="465">
        <v>50</v>
      </c>
      <c r="F394" s="421" t="s">
        <v>123</v>
      </c>
      <c r="G394" s="568"/>
      <c r="H394" s="551"/>
      <c r="I394" s="551"/>
      <c r="J394" s="551"/>
      <c r="K394" s="551"/>
      <c r="L394" s="421"/>
    </row>
    <row r="395" spans="2:12" s="33" customFormat="1" ht="22.15" customHeight="1">
      <c r="B395" s="196"/>
      <c r="C395" s="375" t="s">
        <v>237</v>
      </c>
      <c r="D395" s="420"/>
      <c r="E395" s="465">
        <v>600</v>
      </c>
      <c r="F395" s="421" t="s">
        <v>238</v>
      </c>
      <c r="G395" s="568"/>
      <c r="H395" s="551"/>
      <c r="I395" s="551"/>
      <c r="J395" s="551"/>
      <c r="K395" s="551"/>
      <c r="L395" s="421"/>
    </row>
    <row r="396" spans="2:12" s="33" customFormat="1" ht="22.15" customHeight="1">
      <c r="B396" s="196"/>
      <c r="C396" s="419" t="s">
        <v>144</v>
      </c>
      <c r="D396" s="423"/>
      <c r="E396" s="465"/>
      <c r="F396" s="421"/>
      <c r="G396" s="399"/>
      <c r="H396" s="551"/>
      <c r="I396" s="399"/>
      <c r="J396" s="551"/>
      <c r="K396" s="551"/>
      <c r="L396" s="421"/>
    </row>
    <row r="397" spans="2:12" s="33" customFormat="1" ht="22.15" customHeight="1">
      <c r="B397" s="196"/>
      <c r="C397" s="375" t="s">
        <v>234</v>
      </c>
      <c r="D397" s="420"/>
      <c r="E397" s="465">
        <v>130</v>
      </c>
      <c r="F397" s="421" t="s">
        <v>123</v>
      </c>
      <c r="G397" s="568"/>
      <c r="H397" s="551"/>
      <c r="I397" s="551"/>
      <c r="J397" s="551"/>
      <c r="K397" s="551"/>
      <c r="L397" s="421"/>
    </row>
    <row r="398" spans="2:12" s="33" customFormat="1" ht="22.15" customHeight="1">
      <c r="B398" s="196"/>
      <c r="C398" s="375" t="s">
        <v>235</v>
      </c>
      <c r="D398" s="420"/>
      <c r="E398" s="465"/>
      <c r="F398" s="421"/>
      <c r="G398" s="568"/>
      <c r="H398" s="551"/>
      <c r="I398" s="551"/>
      <c r="J398" s="551"/>
      <c r="K398" s="551"/>
      <c r="L398" s="421"/>
    </row>
    <row r="399" spans="2:12" s="33" customFormat="1" ht="22.15" customHeight="1">
      <c r="B399" s="196"/>
      <c r="C399" s="375" t="s">
        <v>236</v>
      </c>
      <c r="D399" s="420"/>
      <c r="E399" s="465">
        <v>60</v>
      </c>
      <c r="F399" s="421" t="s">
        <v>123</v>
      </c>
      <c r="G399" s="568"/>
      <c r="H399" s="551"/>
      <c r="I399" s="551"/>
      <c r="J399" s="551"/>
      <c r="K399" s="551"/>
      <c r="L399" s="421"/>
    </row>
    <row r="400" spans="2:12" s="33" customFormat="1" ht="22.15" customHeight="1">
      <c r="B400" s="196"/>
      <c r="C400" s="375" t="s">
        <v>237</v>
      </c>
      <c r="D400" s="420"/>
      <c r="E400" s="465">
        <v>600</v>
      </c>
      <c r="F400" s="421" t="s">
        <v>238</v>
      </c>
      <c r="G400" s="568"/>
      <c r="H400" s="551"/>
      <c r="I400" s="551"/>
      <c r="J400" s="551"/>
      <c r="K400" s="551"/>
      <c r="L400" s="421"/>
    </row>
    <row r="401" spans="2:16" s="33" customFormat="1" ht="22.15" customHeight="1">
      <c r="B401" s="196"/>
      <c r="C401" s="419" t="s">
        <v>239</v>
      </c>
      <c r="D401" s="415"/>
      <c r="E401" s="533"/>
      <c r="F401" s="416"/>
      <c r="G401" s="476"/>
      <c r="H401" s="551"/>
      <c r="I401" s="417"/>
      <c r="J401" s="551"/>
      <c r="K401" s="550"/>
      <c r="L401" s="416"/>
    </row>
    <row r="402" spans="2:16" s="33" customFormat="1" ht="22.15" customHeight="1">
      <c r="B402" s="196"/>
      <c r="C402" s="375" t="s">
        <v>234</v>
      </c>
      <c r="D402" s="420"/>
      <c r="E402" s="465">
        <v>120</v>
      </c>
      <c r="F402" s="421" t="s">
        <v>123</v>
      </c>
      <c r="G402" s="568"/>
      <c r="H402" s="551"/>
      <c r="I402" s="551"/>
      <c r="J402" s="551"/>
      <c r="K402" s="551"/>
      <c r="L402" s="421"/>
    </row>
    <row r="403" spans="2:16" s="33" customFormat="1" ht="22.15" customHeight="1">
      <c r="B403" s="196"/>
      <c r="C403" s="375" t="s">
        <v>235</v>
      </c>
      <c r="D403" s="420"/>
      <c r="E403" s="465"/>
      <c r="F403" s="421"/>
      <c r="G403" s="568"/>
      <c r="H403" s="551"/>
      <c r="I403" s="551"/>
      <c r="J403" s="551"/>
      <c r="K403" s="551"/>
      <c r="L403" s="421"/>
    </row>
    <row r="404" spans="2:16" s="33" customFormat="1" ht="22.15" customHeight="1">
      <c r="B404" s="196"/>
      <c r="C404" s="375" t="s">
        <v>236</v>
      </c>
      <c r="D404" s="420"/>
      <c r="E404" s="465">
        <v>60</v>
      </c>
      <c r="F404" s="421" t="s">
        <v>123</v>
      </c>
      <c r="G404" s="568"/>
      <c r="H404" s="551"/>
      <c r="I404" s="551"/>
      <c r="J404" s="551"/>
      <c r="K404" s="551"/>
      <c r="L404" s="421"/>
    </row>
    <row r="405" spans="2:16" s="33" customFormat="1" ht="22.15" customHeight="1">
      <c r="B405" s="196"/>
      <c r="C405" s="375" t="s">
        <v>237</v>
      </c>
      <c r="D405" s="420"/>
      <c r="E405" s="465">
        <v>600</v>
      </c>
      <c r="F405" s="421" t="s">
        <v>238</v>
      </c>
      <c r="G405" s="568"/>
      <c r="H405" s="551"/>
      <c r="I405" s="551"/>
      <c r="J405" s="551"/>
      <c r="K405" s="551"/>
      <c r="L405" s="421"/>
    </row>
    <row r="406" spans="2:16" s="33" customFormat="1" ht="22.15" customHeight="1">
      <c r="B406" s="196"/>
      <c r="C406" s="419" t="s">
        <v>240</v>
      </c>
      <c r="D406" s="423"/>
      <c r="E406" s="465"/>
      <c r="F406" s="421"/>
      <c r="G406" s="399"/>
      <c r="H406" s="551"/>
      <c r="I406" s="399"/>
      <c r="J406" s="551"/>
      <c r="K406" s="551"/>
      <c r="L406" s="421"/>
    </row>
    <row r="407" spans="2:16" s="33" customFormat="1" ht="22.15" customHeight="1">
      <c r="B407" s="196"/>
      <c r="C407" s="375" t="s">
        <v>234</v>
      </c>
      <c r="D407" s="420"/>
      <c r="E407" s="465">
        <v>130</v>
      </c>
      <c r="F407" s="421" t="s">
        <v>123</v>
      </c>
      <c r="G407" s="568"/>
      <c r="H407" s="551"/>
      <c r="I407" s="551"/>
      <c r="J407" s="551"/>
      <c r="K407" s="551"/>
      <c r="L407" s="421"/>
    </row>
    <row r="408" spans="2:16" s="33" customFormat="1" ht="22.15" customHeight="1">
      <c r="B408" s="196"/>
      <c r="C408" s="375" t="s">
        <v>235</v>
      </c>
      <c r="D408" s="420"/>
      <c r="E408" s="465"/>
      <c r="F408" s="421"/>
      <c r="G408" s="568"/>
      <c r="H408" s="551"/>
      <c r="I408" s="551"/>
      <c r="J408" s="551"/>
      <c r="K408" s="551"/>
      <c r="L408" s="421"/>
    </row>
    <row r="409" spans="2:16" s="33" customFormat="1" ht="22.15" customHeight="1">
      <c r="B409" s="196"/>
      <c r="C409" s="375" t="s">
        <v>236</v>
      </c>
      <c r="D409" s="420"/>
      <c r="E409" s="465">
        <v>60</v>
      </c>
      <c r="F409" s="421" t="s">
        <v>123</v>
      </c>
      <c r="G409" s="568"/>
      <c r="H409" s="551"/>
      <c r="I409" s="551"/>
      <c r="J409" s="551"/>
      <c r="K409" s="551"/>
      <c r="L409" s="421"/>
    </row>
    <row r="410" spans="2:16" s="33" customFormat="1" ht="22.5" customHeight="1">
      <c r="B410" s="196"/>
      <c r="C410" s="375" t="s">
        <v>237</v>
      </c>
      <c r="D410" s="420"/>
      <c r="E410" s="465">
        <v>400</v>
      </c>
      <c r="F410" s="421" t="s">
        <v>238</v>
      </c>
      <c r="G410" s="568"/>
      <c r="H410" s="551"/>
      <c r="I410" s="551"/>
      <c r="J410" s="551"/>
      <c r="K410" s="551"/>
      <c r="L410" s="421"/>
      <c r="N410" s="244"/>
      <c r="O410" s="279"/>
    </row>
    <row r="411" spans="2:16" s="33" customFormat="1" ht="22.15" customHeight="1">
      <c r="B411" s="216"/>
      <c r="C411" s="717" t="s">
        <v>163</v>
      </c>
      <c r="D411" s="718"/>
      <c r="E411" s="477"/>
      <c r="F411" s="424"/>
      <c r="G411" s="574"/>
      <c r="H411" s="551"/>
      <c r="I411" s="575"/>
      <c r="J411" s="551"/>
      <c r="K411" s="551"/>
      <c r="L411" s="424"/>
      <c r="M411" s="36"/>
      <c r="N411" s="244"/>
      <c r="O411" s="279"/>
    </row>
    <row r="412" spans="2:16" s="33" customFormat="1" ht="22.15" customHeight="1">
      <c r="B412" s="216"/>
      <c r="C412" s="375" t="s">
        <v>241</v>
      </c>
      <c r="D412" s="420"/>
      <c r="E412" s="477">
        <v>6</v>
      </c>
      <c r="F412" s="424" t="s">
        <v>123</v>
      </c>
      <c r="G412" s="574"/>
      <c r="H412" s="551"/>
      <c r="I412" s="551"/>
      <c r="J412" s="551"/>
      <c r="K412" s="551"/>
      <c r="L412" s="424"/>
      <c r="M412" s="36"/>
      <c r="N412" s="244"/>
      <c r="O412" s="279"/>
    </row>
    <row r="413" spans="2:16" s="33" customFormat="1" ht="22.15" customHeight="1">
      <c r="B413" s="216"/>
      <c r="C413" s="375" t="s">
        <v>242</v>
      </c>
      <c r="D413" s="420"/>
      <c r="E413" s="477"/>
      <c r="F413" s="424"/>
      <c r="G413" s="574"/>
      <c r="H413" s="551"/>
      <c r="I413" s="575"/>
      <c r="J413" s="551"/>
      <c r="K413" s="551"/>
      <c r="L413" s="424"/>
      <c r="M413" s="36"/>
      <c r="N413" s="244"/>
      <c r="O413" s="279"/>
    </row>
    <row r="414" spans="2:16" ht="21.75" customHeight="1">
      <c r="B414" s="202" t="s">
        <v>98</v>
      </c>
      <c r="C414" s="375" t="s">
        <v>243</v>
      </c>
      <c r="D414" s="420"/>
      <c r="E414" s="465">
        <v>200</v>
      </c>
      <c r="F414" s="421" t="s">
        <v>238</v>
      </c>
      <c r="G414" s="399"/>
      <c r="H414" s="551"/>
      <c r="I414" s="399"/>
      <c r="J414" s="551"/>
      <c r="K414" s="399"/>
      <c r="L414" s="421"/>
      <c r="M414" s="40"/>
      <c r="N414" s="244"/>
      <c r="O414" s="279"/>
    </row>
    <row r="415" spans="2:16" ht="23.25" customHeight="1">
      <c r="B415" s="202"/>
      <c r="C415" s="375" t="s">
        <v>244</v>
      </c>
      <c r="D415" s="425"/>
      <c r="E415" s="421">
        <v>10</v>
      </c>
      <c r="F415" s="421" t="s">
        <v>123</v>
      </c>
      <c r="G415" s="552"/>
      <c r="H415" s="551"/>
      <c r="I415" s="552"/>
      <c r="J415" s="551"/>
      <c r="K415" s="399"/>
      <c r="L415" s="421"/>
      <c r="M415" s="40"/>
      <c r="N415" s="244"/>
      <c r="O415" s="279"/>
      <c r="P415" s="248"/>
    </row>
    <row r="416" spans="2:16" ht="23.25" customHeight="1">
      <c r="B416" s="202"/>
      <c r="C416" s="800" t="s">
        <v>21</v>
      </c>
      <c r="D416" s="801"/>
      <c r="E416" s="421"/>
      <c r="F416" s="421"/>
      <c r="G416" s="552"/>
      <c r="H416" s="499">
        <f>SUM(H392:H415)</f>
        <v>0</v>
      </c>
      <c r="I416" s="552"/>
      <c r="J416" s="499">
        <f>SUM(J392:J415)</f>
        <v>0</v>
      </c>
      <c r="K416" s="499">
        <f>SUM(K392:K415)</f>
        <v>0</v>
      </c>
      <c r="L416" s="199"/>
      <c r="M416" s="40"/>
      <c r="N416" s="244"/>
      <c r="O416" s="279"/>
      <c r="P416" s="248"/>
    </row>
    <row r="417" spans="2:15" s="33" customFormat="1" ht="22.15" customHeight="1">
      <c r="B417" s="216"/>
      <c r="C417" s="717" t="s">
        <v>251</v>
      </c>
      <c r="D417" s="718"/>
      <c r="E417" s="421"/>
      <c r="F417" s="421"/>
      <c r="G417" s="552"/>
      <c r="H417" s="399"/>
      <c r="I417" s="552"/>
      <c r="J417" s="399"/>
      <c r="K417" s="399"/>
      <c r="L417" s="199"/>
      <c r="M417" s="36"/>
      <c r="N417" s="244"/>
      <c r="O417" s="279"/>
    </row>
    <row r="418" spans="2:15" s="33" customFormat="1" ht="22.15" customHeight="1">
      <c r="B418" s="216"/>
      <c r="C418" s="419" t="s">
        <v>245</v>
      </c>
      <c r="D418" s="423"/>
      <c r="E418" s="421"/>
      <c r="F418" s="465"/>
      <c r="G418" s="399"/>
      <c r="H418" s="399"/>
      <c r="I418" s="552"/>
      <c r="J418" s="399"/>
      <c r="K418" s="399"/>
      <c r="L418" s="199"/>
      <c r="M418" s="36"/>
      <c r="N418" s="244"/>
      <c r="O418" s="279"/>
    </row>
    <row r="419" spans="2:15" ht="26.25" customHeight="1">
      <c r="B419" s="202" t="s">
        <v>98</v>
      </c>
      <c r="C419" s="177" t="s">
        <v>246</v>
      </c>
      <c r="D419" s="396"/>
      <c r="E419" s="390">
        <v>1</v>
      </c>
      <c r="F419" s="390" t="s">
        <v>122</v>
      </c>
      <c r="G419" s="496"/>
      <c r="H419" s="399"/>
      <c r="I419" s="399"/>
      <c r="J419" s="399"/>
      <c r="K419" s="399"/>
      <c r="L419" s="390"/>
      <c r="M419" s="40"/>
      <c r="N419" s="244"/>
      <c r="O419" s="279"/>
    </row>
    <row r="420" spans="2:15" ht="24.75" customHeight="1">
      <c r="B420" s="202"/>
      <c r="C420" s="177" t="s">
        <v>247</v>
      </c>
      <c r="D420" s="396"/>
      <c r="E420" s="390">
        <v>1</v>
      </c>
      <c r="F420" s="390" t="s">
        <v>122</v>
      </c>
      <c r="G420" s="496"/>
      <c r="H420" s="399"/>
      <c r="I420" s="399"/>
      <c r="J420" s="399"/>
      <c r="K420" s="399"/>
      <c r="L420" s="390"/>
      <c r="M420" s="40"/>
      <c r="N420" s="244"/>
      <c r="O420" s="279"/>
    </row>
    <row r="421" spans="2:15" ht="24.75" customHeight="1">
      <c r="B421" s="202"/>
      <c r="C421" s="426" t="s">
        <v>248</v>
      </c>
      <c r="D421" s="427"/>
      <c r="E421" s="421">
        <v>1</v>
      </c>
      <c r="F421" s="421" t="s">
        <v>122</v>
      </c>
      <c r="G421" s="399"/>
      <c r="H421" s="399"/>
      <c r="I421" s="399"/>
      <c r="J421" s="399"/>
      <c r="K421" s="399"/>
      <c r="L421" s="465"/>
      <c r="M421" s="40"/>
      <c r="N421" s="244"/>
      <c r="O421" s="279"/>
    </row>
    <row r="422" spans="2:15" ht="24.75" customHeight="1">
      <c r="B422" s="202"/>
      <c r="C422" s="375" t="s">
        <v>249</v>
      </c>
      <c r="D422" s="420"/>
      <c r="E422" s="465"/>
      <c r="F422" s="421"/>
      <c r="G422" s="568"/>
      <c r="H422" s="551"/>
      <c r="I422" s="399"/>
      <c r="J422" s="551"/>
      <c r="K422" s="551"/>
      <c r="L422" s="421"/>
      <c r="M422" s="40"/>
      <c r="N422" s="244"/>
      <c r="O422" s="279"/>
    </row>
    <row r="423" spans="2:15" ht="24.75" customHeight="1">
      <c r="B423" s="202"/>
      <c r="C423" s="419" t="s">
        <v>252</v>
      </c>
      <c r="D423" s="423"/>
      <c r="E423" s="465"/>
      <c r="F423" s="421"/>
      <c r="G423" s="399"/>
      <c r="H423" s="399"/>
      <c r="I423" s="552"/>
      <c r="J423" s="399"/>
      <c r="K423" s="399"/>
      <c r="L423" s="421"/>
      <c r="M423" s="40"/>
      <c r="N423" s="244"/>
      <c r="O423" s="279"/>
    </row>
    <row r="424" spans="2:15" ht="24.75" customHeight="1">
      <c r="B424" s="202"/>
      <c r="C424" s="177" t="s">
        <v>246</v>
      </c>
      <c r="D424" s="396"/>
      <c r="E424" s="390">
        <v>1</v>
      </c>
      <c r="F424" s="390" t="s">
        <v>122</v>
      </c>
      <c r="G424" s="496"/>
      <c r="H424" s="399"/>
      <c r="I424" s="399"/>
      <c r="J424" s="399"/>
      <c r="K424" s="399"/>
      <c r="L424" s="390"/>
      <c r="M424" s="40"/>
      <c r="N424" s="244"/>
      <c r="O424" s="279"/>
    </row>
    <row r="425" spans="2:15" ht="24.75" customHeight="1">
      <c r="B425" s="202"/>
      <c r="C425" s="177" t="s">
        <v>247</v>
      </c>
      <c r="D425" s="396"/>
      <c r="E425" s="390">
        <v>1</v>
      </c>
      <c r="F425" s="390" t="s">
        <v>122</v>
      </c>
      <c r="G425" s="496"/>
      <c r="H425" s="399"/>
      <c r="I425" s="399"/>
      <c r="J425" s="399"/>
      <c r="K425" s="399"/>
      <c r="L425" s="390"/>
      <c r="M425" s="40"/>
      <c r="N425" s="244"/>
      <c r="O425" s="279"/>
    </row>
    <row r="426" spans="2:15" ht="24.75" customHeight="1">
      <c r="B426" s="202"/>
      <c r="C426" s="426" t="s">
        <v>248</v>
      </c>
      <c r="D426" s="427"/>
      <c r="E426" s="465">
        <v>1</v>
      </c>
      <c r="F426" s="421" t="s">
        <v>122</v>
      </c>
      <c r="G426" s="399"/>
      <c r="H426" s="399"/>
      <c r="I426" s="399"/>
      <c r="J426" s="399"/>
      <c r="K426" s="399"/>
      <c r="L426" s="421"/>
      <c r="M426" s="40"/>
      <c r="N426" s="244"/>
      <c r="O426" s="279"/>
    </row>
    <row r="427" spans="2:15" ht="24.75" customHeight="1">
      <c r="B427" s="202"/>
      <c r="C427" s="375" t="s">
        <v>249</v>
      </c>
      <c r="D427" s="420"/>
      <c r="E427" s="465"/>
      <c r="F427" s="421"/>
      <c r="G427" s="576"/>
      <c r="H427" s="552"/>
      <c r="I427" s="552"/>
      <c r="J427" s="552"/>
      <c r="K427" s="552"/>
      <c r="L427" s="374"/>
      <c r="M427" s="40"/>
      <c r="N427" s="244"/>
      <c r="O427" s="279"/>
    </row>
    <row r="428" spans="2:15" ht="24.75" customHeight="1">
      <c r="B428" s="202"/>
      <c r="C428" s="375"/>
      <c r="D428" s="391"/>
      <c r="E428" s="421"/>
      <c r="F428" s="465"/>
      <c r="G428" s="568"/>
      <c r="H428" s="496"/>
      <c r="I428" s="551"/>
      <c r="J428" s="496"/>
      <c r="K428" s="546"/>
      <c r="L428" s="422"/>
      <c r="M428" s="40"/>
      <c r="N428" s="244"/>
      <c r="O428" s="279"/>
    </row>
    <row r="429" spans="2:15" ht="24.75" customHeight="1">
      <c r="B429" s="202"/>
      <c r="C429" s="419" t="s">
        <v>253</v>
      </c>
      <c r="D429" s="423"/>
      <c r="E429" s="465"/>
      <c r="F429" s="421"/>
      <c r="G429" s="399"/>
      <c r="H429" s="399"/>
      <c r="I429" s="552"/>
      <c r="J429" s="399"/>
      <c r="K429" s="399"/>
      <c r="L429" s="421"/>
      <c r="M429" s="40"/>
      <c r="N429" s="244"/>
      <c r="O429" s="279"/>
    </row>
    <row r="430" spans="2:15" ht="24.75" customHeight="1">
      <c r="B430" s="202"/>
      <c r="C430" s="177" t="s">
        <v>246</v>
      </c>
      <c r="D430" s="396"/>
      <c r="E430" s="390">
        <v>1</v>
      </c>
      <c r="F430" s="390" t="s">
        <v>122</v>
      </c>
      <c r="G430" s="496"/>
      <c r="H430" s="399"/>
      <c r="I430" s="399"/>
      <c r="J430" s="399"/>
      <c r="K430" s="399"/>
      <c r="L430" s="390"/>
      <c r="M430" s="40"/>
      <c r="N430" s="244"/>
      <c r="O430" s="279"/>
    </row>
    <row r="431" spans="2:15" ht="24.75" customHeight="1">
      <c r="B431" s="202"/>
      <c r="C431" s="177" t="s">
        <v>247</v>
      </c>
      <c r="D431" s="396"/>
      <c r="E431" s="390">
        <v>1</v>
      </c>
      <c r="F431" s="390" t="s">
        <v>122</v>
      </c>
      <c r="G431" s="496"/>
      <c r="H431" s="399"/>
      <c r="I431" s="399"/>
      <c r="J431" s="399"/>
      <c r="K431" s="399"/>
      <c r="L431" s="390"/>
      <c r="M431" s="40"/>
      <c r="N431" s="244"/>
      <c r="O431" s="279"/>
    </row>
    <row r="432" spans="2:15" ht="24.75" customHeight="1">
      <c r="B432" s="202"/>
      <c r="C432" s="426" t="s">
        <v>248</v>
      </c>
      <c r="D432" s="427"/>
      <c r="E432" s="465">
        <v>1</v>
      </c>
      <c r="F432" s="421" t="s">
        <v>122</v>
      </c>
      <c r="G432" s="399"/>
      <c r="H432" s="399"/>
      <c r="I432" s="399"/>
      <c r="J432" s="399"/>
      <c r="K432" s="399"/>
      <c r="L432" s="421"/>
      <c r="M432" s="40"/>
      <c r="N432" s="244"/>
      <c r="O432" s="279"/>
    </row>
    <row r="433" spans="2:15" ht="24.75" customHeight="1">
      <c r="B433" s="202"/>
      <c r="C433" s="375" t="s">
        <v>249</v>
      </c>
      <c r="D433" s="420"/>
      <c r="E433" s="465"/>
      <c r="F433" s="421"/>
      <c r="G433" s="576"/>
      <c r="H433" s="552"/>
      <c r="I433" s="552"/>
      <c r="J433" s="552"/>
      <c r="K433" s="552"/>
      <c r="L433" s="374"/>
      <c r="M433" s="40"/>
      <c r="N433" s="244"/>
      <c r="O433" s="279"/>
    </row>
    <row r="434" spans="2:15" ht="24.75" customHeight="1">
      <c r="B434" s="202"/>
      <c r="C434" s="419" t="s">
        <v>254</v>
      </c>
      <c r="D434" s="423"/>
      <c r="E434" s="465"/>
      <c r="F434" s="421"/>
      <c r="G434" s="399"/>
      <c r="H434" s="399"/>
      <c r="I434" s="552"/>
      <c r="J434" s="399"/>
      <c r="K434" s="399"/>
      <c r="L434" s="421"/>
      <c r="M434" s="40"/>
      <c r="N434" s="244"/>
      <c r="O434" s="279"/>
    </row>
    <row r="435" spans="2:15" ht="24.75" customHeight="1">
      <c r="B435" s="202"/>
      <c r="C435" s="177" t="s">
        <v>246</v>
      </c>
      <c r="D435" s="396"/>
      <c r="E435" s="390">
        <v>1</v>
      </c>
      <c r="F435" s="390" t="s">
        <v>122</v>
      </c>
      <c r="G435" s="496"/>
      <c r="H435" s="399"/>
      <c r="I435" s="399"/>
      <c r="J435" s="399"/>
      <c r="K435" s="399"/>
      <c r="L435" s="390"/>
      <c r="M435" s="40"/>
      <c r="N435" s="244"/>
      <c r="O435" s="279"/>
    </row>
    <row r="436" spans="2:15" ht="24.75" customHeight="1">
      <c r="B436" s="202"/>
      <c r="C436" s="177" t="s">
        <v>247</v>
      </c>
      <c r="D436" s="396"/>
      <c r="E436" s="390">
        <v>1</v>
      </c>
      <c r="F436" s="390" t="s">
        <v>122</v>
      </c>
      <c r="G436" s="496"/>
      <c r="H436" s="399"/>
      <c r="I436" s="399"/>
      <c r="J436" s="399"/>
      <c r="K436" s="399"/>
      <c r="L436" s="390"/>
      <c r="M436" s="40"/>
      <c r="N436" s="244"/>
      <c r="O436" s="279"/>
    </row>
    <row r="437" spans="2:15" ht="24.75" customHeight="1">
      <c r="B437" s="202"/>
      <c r="C437" s="426" t="s">
        <v>248</v>
      </c>
      <c r="D437" s="427"/>
      <c r="E437" s="465">
        <v>1</v>
      </c>
      <c r="F437" s="421" t="s">
        <v>122</v>
      </c>
      <c r="G437" s="399"/>
      <c r="H437" s="399"/>
      <c r="I437" s="399"/>
      <c r="J437" s="399"/>
      <c r="K437" s="399"/>
      <c r="L437" s="421"/>
      <c r="M437" s="40"/>
      <c r="N437" s="244"/>
      <c r="O437" s="279"/>
    </row>
    <row r="438" spans="2:15" ht="24.75" customHeight="1">
      <c r="B438" s="202"/>
      <c r="C438" s="375" t="s">
        <v>249</v>
      </c>
      <c r="D438" s="420"/>
      <c r="E438" s="465"/>
      <c r="F438" s="421"/>
      <c r="G438" s="576"/>
      <c r="H438" s="552"/>
      <c r="I438" s="552"/>
      <c r="J438" s="552"/>
      <c r="K438" s="552"/>
      <c r="L438" s="374"/>
      <c r="M438" s="40"/>
      <c r="N438" s="244"/>
      <c r="O438" s="279"/>
    </row>
    <row r="439" spans="2:15" ht="24.75" customHeight="1">
      <c r="B439" s="202"/>
      <c r="C439" s="695" t="s">
        <v>21</v>
      </c>
      <c r="D439" s="696"/>
      <c r="E439" s="440"/>
      <c r="F439" s="490"/>
      <c r="G439" s="208"/>
      <c r="H439" s="481">
        <f>SUM(H419:H438)</f>
        <v>0</v>
      </c>
      <c r="I439" s="208"/>
      <c r="J439" s="481">
        <f>SUM(J419:J438)</f>
        <v>0</v>
      </c>
      <c r="K439" s="482">
        <f>SUM(K419:K438)</f>
        <v>0</v>
      </c>
      <c r="L439" s="217"/>
      <c r="M439" s="40"/>
      <c r="N439" s="244"/>
      <c r="O439" s="279"/>
    </row>
    <row r="440" spans="2:15" ht="24.75" customHeight="1">
      <c r="B440" s="202"/>
      <c r="C440" s="428" t="s">
        <v>261</v>
      </c>
      <c r="D440" s="420"/>
      <c r="E440" s="390"/>
      <c r="F440" s="390"/>
      <c r="G440" s="496"/>
      <c r="H440" s="551"/>
      <c r="I440" s="399"/>
      <c r="J440" s="399"/>
      <c r="K440" s="399"/>
      <c r="L440" s="390"/>
      <c r="M440" s="40"/>
      <c r="N440" s="244"/>
      <c r="O440" s="279"/>
    </row>
    <row r="441" spans="2:15" ht="24.75" customHeight="1">
      <c r="B441" s="202"/>
      <c r="C441" s="375" t="s">
        <v>255</v>
      </c>
      <c r="D441" s="420"/>
      <c r="E441" s="465">
        <v>160</v>
      </c>
      <c r="F441" s="421" t="s">
        <v>123</v>
      </c>
      <c r="G441" s="399"/>
      <c r="H441" s="399"/>
      <c r="I441" s="399"/>
      <c r="J441" s="399"/>
      <c r="K441" s="399"/>
      <c r="L441" s="421"/>
      <c r="M441" s="40"/>
      <c r="N441" s="244"/>
      <c r="O441" s="279"/>
    </row>
    <row r="442" spans="2:15" ht="24.75" customHeight="1">
      <c r="B442" s="202"/>
      <c r="C442" s="375" t="s">
        <v>256</v>
      </c>
      <c r="D442" s="420"/>
      <c r="E442" s="465"/>
      <c r="F442" s="421"/>
      <c r="G442" s="399"/>
      <c r="H442" s="551"/>
      <c r="I442" s="551"/>
      <c r="J442" s="551"/>
      <c r="K442" s="551"/>
      <c r="L442" s="421"/>
      <c r="M442" s="40"/>
      <c r="N442" s="244"/>
      <c r="O442" s="279"/>
    </row>
    <row r="443" spans="2:15" ht="24.75" customHeight="1">
      <c r="B443" s="202"/>
      <c r="C443" s="693" t="s">
        <v>257</v>
      </c>
      <c r="D443" s="694"/>
      <c r="E443" s="465">
        <v>160</v>
      </c>
      <c r="F443" s="421" t="s">
        <v>258</v>
      </c>
      <c r="G443" s="399"/>
      <c r="H443" s="399"/>
      <c r="I443" s="399"/>
      <c r="J443" s="399"/>
      <c r="K443" s="399"/>
      <c r="L443" s="421"/>
      <c r="M443" s="40"/>
      <c r="N443" s="244"/>
      <c r="O443" s="279"/>
    </row>
    <row r="444" spans="2:15" ht="24.75" customHeight="1">
      <c r="B444" s="202"/>
      <c r="C444" s="693" t="s">
        <v>259</v>
      </c>
      <c r="D444" s="694"/>
      <c r="E444" s="465"/>
      <c r="F444" s="421"/>
      <c r="G444" s="399"/>
      <c r="H444" s="551"/>
      <c r="I444" s="551"/>
      <c r="J444" s="551"/>
      <c r="K444" s="551"/>
      <c r="L444" s="421"/>
      <c r="M444" s="40"/>
      <c r="N444" s="244"/>
      <c r="O444" s="279"/>
    </row>
    <row r="445" spans="2:15" ht="24.75" customHeight="1">
      <c r="B445" s="202"/>
      <c r="C445" s="693" t="s">
        <v>260</v>
      </c>
      <c r="D445" s="694"/>
      <c r="E445" s="390"/>
      <c r="F445" s="395"/>
      <c r="G445" s="496"/>
      <c r="H445" s="496"/>
      <c r="I445" s="496"/>
      <c r="J445" s="496"/>
      <c r="K445" s="496"/>
      <c r="L445" s="395"/>
      <c r="M445" s="40"/>
      <c r="N445" s="244"/>
      <c r="O445" s="279"/>
    </row>
    <row r="446" spans="2:15" ht="24.75" customHeight="1">
      <c r="B446" s="202"/>
      <c r="C446" s="695" t="s">
        <v>21</v>
      </c>
      <c r="D446" s="696"/>
      <c r="E446" s="440"/>
      <c r="F446" s="490"/>
      <c r="G446" s="208"/>
      <c r="H446" s="481">
        <f>SUM(H441:H445)</f>
        <v>0</v>
      </c>
      <c r="I446" s="241"/>
      <c r="J446" s="481">
        <f>SUM(J441:J445)</f>
        <v>0</v>
      </c>
      <c r="K446" s="482">
        <f>SUM(K441:K445)</f>
        <v>0</v>
      </c>
      <c r="L446" s="217"/>
      <c r="M446" s="40"/>
      <c r="N446" s="244"/>
      <c r="O446" s="279"/>
    </row>
    <row r="447" spans="2:15" ht="24.75" customHeight="1">
      <c r="B447" s="202"/>
      <c r="C447" s="697" t="s">
        <v>360</v>
      </c>
      <c r="D447" s="698"/>
      <c r="E447" s="421">
        <v>1</v>
      </c>
      <c r="F447" s="421" t="s">
        <v>122</v>
      </c>
      <c r="G447" s="576"/>
      <c r="H447" s="399"/>
      <c r="I447" s="399"/>
      <c r="J447" s="399"/>
      <c r="K447" s="399"/>
      <c r="L447" s="421"/>
      <c r="M447" s="40"/>
      <c r="N447" s="244"/>
      <c r="O447" s="279"/>
    </row>
    <row r="448" spans="2:15" ht="24.75" customHeight="1">
      <c r="B448" s="202"/>
      <c r="C448" s="695" t="s">
        <v>21</v>
      </c>
      <c r="D448" s="696"/>
      <c r="E448" s="440"/>
      <c r="F448" s="490"/>
      <c r="G448" s="208"/>
      <c r="H448" s="481">
        <f>SUM(H447)</f>
        <v>0</v>
      </c>
      <c r="I448" s="241"/>
      <c r="J448" s="481">
        <f>SUM(J447)</f>
        <v>0</v>
      </c>
      <c r="K448" s="482">
        <f>SUM(K447)</f>
        <v>0</v>
      </c>
      <c r="L448" s="217"/>
      <c r="M448" s="40"/>
      <c r="N448" s="244"/>
      <c r="O448" s="279"/>
    </row>
    <row r="449" spans="2:15" ht="24.75" customHeight="1">
      <c r="B449" s="202"/>
      <c r="C449" s="699" t="s">
        <v>264</v>
      </c>
      <c r="D449" s="700"/>
      <c r="E449" s="465"/>
      <c r="F449" s="421"/>
      <c r="G449" s="399"/>
      <c r="H449" s="551"/>
      <c r="I449" s="551"/>
      <c r="J449" s="551"/>
      <c r="K449" s="551"/>
      <c r="L449" s="421"/>
      <c r="M449" s="40"/>
      <c r="N449" s="244"/>
      <c r="O449" s="279"/>
    </row>
    <row r="450" spans="2:15" ht="24.75" customHeight="1">
      <c r="B450" s="202"/>
      <c r="C450" s="484" t="s">
        <v>262</v>
      </c>
      <c r="D450" s="485"/>
      <c r="E450" s="465">
        <v>35</v>
      </c>
      <c r="F450" s="421" t="s">
        <v>258</v>
      </c>
      <c r="G450" s="399"/>
      <c r="H450" s="399"/>
      <c r="I450" s="399"/>
      <c r="J450" s="399"/>
      <c r="K450" s="399"/>
      <c r="L450" s="421"/>
      <c r="M450" s="40"/>
      <c r="N450" s="244"/>
      <c r="O450" s="279"/>
    </row>
    <row r="451" spans="2:15" ht="24.75" customHeight="1">
      <c r="B451" s="202"/>
      <c r="C451" s="484" t="s">
        <v>263</v>
      </c>
      <c r="D451" s="485"/>
      <c r="E451" s="390"/>
      <c r="F451" s="390"/>
      <c r="G451" s="496"/>
      <c r="H451" s="551"/>
      <c r="I451" s="552"/>
      <c r="J451" s="551"/>
      <c r="K451" s="551"/>
      <c r="L451" s="390"/>
      <c r="M451" s="40"/>
      <c r="N451" s="244"/>
      <c r="O451" s="279"/>
    </row>
    <row r="452" spans="2:15" ht="24.75" customHeight="1">
      <c r="B452" s="202"/>
      <c r="C452" s="695" t="s">
        <v>21</v>
      </c>
      <c r="D452" s="696"/>
      <c r="E452" s="440"/>
      <c r="F452" s="449"/>
      <c r="G452" s="208"/>
      <c r="H452" s="481">
        <f>SUM(H450:H451)</f>
        <v>0</v>
      </c>
      <c r="I452" s="241"/>
      <c r="J452" s="481">
        <f>SUM(J450:J451)</f>
        <v>0</v>
      </c>
      <c r="K452" s="482">
        <f>SUM(K450:K451)</f>
        <v>0</v>
      </c>
      <c r="L452" s="217"/>
      <c r="M452" s="40"/>
      <c r="N452" s="244"/>
      <c r="O452" s="279"/>
    </row>
    <row r="453" spans="2:15" ht="24.75" customHeight="1">
      <c r="B453" s="202"/>
      <c r="C453" s="701"/>
      <c r="D453" s="702"/>
      <c r="E453" s="490"/>
      <c r="F453" s="449"/>
      <c r="G453" s="208"/>
      <c r="H453" s="454"/>
      <c r="I453" s="208"/>
      <c r="J453" s="454"/>
      <c r="K453" s="455"/>
      <c r="L453" s="199"/>
      <c r="M453" s="40"/>
      <c r="N453" s="244"/>
      <c r="O453" s="279"/>
    </row>
    <row r="454" spans="2:15" ht="24.75" customHeight="1">
      <c r="B454" s="202"/>
      <c r="C454" s="370"/>
      <c r="D454" s="371"/>
      <c r="E454" s="490"/>
      <c r="F454" s="449"/>
      <c r="G454" s="208"/>
      <c r="H454" s="454"/>
      <c r="I454" s="208"/>
      <c r="J454" s="454"/>
      <c r="K454" s="455"/>
      <c r="L454" s="199"/>
      <c r="M454" s="40"/>
      <c r="N454" s="244"/>
      <c r="O454" s="279"/>
    </row>
    <row r="455" spans="2:15" ht="21.75" customHeight="1">
      <c r="B455" s="202"/>
      <c r="C455" s="701"/>
      <c r="D455" s="702"/>
      <c r="E455" s="493"/>
      <c r="F455" s="440"/>
      <c r="G455" s="449"/>
      <c r="H455" s="449"/>
      <c r="I455" s="449"/>
      <c r="J455" s="449"/>
      <c r="K455" s="208"/>
      <c r="L455" s="199"/>
    </row>
    <row r="456" spans="2:15" ht="21.75" customHeight="1">
      <c r="B456" s="202"/>
      <c r="C456" s="701"/>
      <c r="D456" s="702"/>
      <c r="E456" s="493"/>
      <c r="F456" s="440"/>
      <c r="G456" s="449"/>
      <c r="H456" s="449"/>
      <c r="I456" s="449"/>
      <c r="J456" s="449"/>
      <c r="K456" s="241"/>
      <c r="L456" s="199"/>
    </row>
    <row r="457" spans="2:15" ht="21.75" customHeight="1">
      <c r="B457" s="202"/>
      <c r="C457" s="701"/>
      <c r="D457" s="702"/>
      <c r="E457" s="493"/>
      <c r="F457" s="440"/>
      <c r="G457" s="449"/>
      <c r="H457" s="449"/>
      <c r="I457" s="449"/>
      <c r="J457" s="449"/>
      <c r="K457" s="208"/>
      <c r="L457" s="199"/>
    </row>
    <row r="458" spans="2:15" ht="21.75" customHeight="1">
      <c r="B458" s="202"/>
      <c r="C458" s="701"/>
      <c r="D458" s="702"/>
      <c r="E458" s="493"/>
      <c r="F458" s="440"/>
      <c r="G458" s="449"/>
      <c r="H458" s="449"/>
      <c r="I458" s="449"/>
      <c r="J458" s="449"/>
      <c r="K458" s="208"/>
      <c r="L458" s="199"/>
    </row>
    <row r="459" spans="2:15" ht="21.75" customHeight="1">
      <c r="B459" s="202"/>
      <c r="C459" s="701"/>
      <c r="D459" s="702"/>
      <c r="E459" s="493"/>
      <c r="F459" s="440"/>
      <c r="G459" s="449"/>
      <c r="H459" s="449"/>
      <c r="I459" s="449"/>
      <c r="J459" s="449"/>
      <c r="K459" s="208"/>
      <c r="L459" s="199"/>
    </row>
    <row r="460" spans="2:15" ht="21.75" customHeight="1">
      <c r="B460" s="202"/>
      <c r="C460" s="701"/>
      <c r="D460" s="702"/>
      <c r="E460" s="493"/>
      <c r="F460" s="440"/>
      <c r="G460" s="449"/>
      <c r="H460" s="449"/>
      <c r="I460" s="449"/>
      <c r="J460" s="449"/>
      <c r="K460" s="241"/>
      <c r="L460" s="199"/>
    </row>
    <row r="461" spans="2:15">
      <c r="B461" s="198">
        <v>4</v>
      </c>
      <c r="C461" s="741" t="s">
        <v>109</v>
      </c>
      <c r="D461" s="742"/>
      <c r="E461" s="203"/>
      <c r="F461" s="439"/>
      <c r="G461" s="558"/>
      <c r="H461" s="558"/>
      <c r="I461" s="562"/>
      <c r="J461" s="558"/>
      <c r="K461" s="537"/>
      <c r="L461" s="197"/>
    </row>
    <row r="462" spans="2:15">
      <c r="B462" s="198"/>
      <c r="C462" s="743" t="s">
        <v>324</v>
      </c>
      <c r="D462" s="744"/>
      <c r="E462" s="478" t="s">
        <v>21</v>
      </c>
      <c r="F462" s="207"/>
      <c r="G462" s="208"/>
      <c r="H462" s="208"/>
      <c r="I462" s="208"/>
      <c r="J462" s="208"/>
      <c r="K462" s="241">
        <f>K516</f>
        <v>0</v>
      </c>
      <c r="L462" s="199"/>
      <c r="M462" s="34"/>
      <c r="N462" s="363"/>
      <c r="O462" s="280"/>
    </row>
    <row r="463" spans="2:15">
      <c r="B463" s="198"/>
      <c r="C463" s="745" t="s">
        <v>325</v>
      </c>
      <c r="D463" s="746"/>
      <c r="E463" s="478" t="s">
        <v>21</v>
      </c>
      <c r="F463" s="440"/>
      <c r="G463" s="449"/>
      <c r="H463" s="449"/>
      <c r="I463" s="449"/>
      <c r="J463" s="449"/>
      <c r="K463" s="241">
        <f>K524</f>
        <v>0</v>
      </c>
      <c r="L463" s="199"/>
      <c r="M463" s="34"/>
      <c r="N463" s="363"/>
      <c r="O463" s="280"/>
    </row>
    <row r="464" spans="2:15">
      <c r="B464" s="198"/>
      <c r="C464" s="745" t="s">
        <v>326</v>
      </c>
      <c r="D464" s="746"/>
      <c r="E464" s="478" t="s">
        <v>21</v>
      </c>
      <c r="F464" s="440"/>
      <c r="G464" s="449"/>
      <c r="H464" s="449"/>
      <c r="I464" s="449"/>
      <c r="J464" s="449"/>
      <c r="K464" s="241">
        <f>K531</f>
        <v>0</v>
      </c>
      <c r="L464" s="199"/>
      <c r="M464" s="34"/>
      <c r="N464" s="363"/>
      <c r="O464" s="281"/>
    </row>
    <row r="465" spans="2:15">
      <c r="B465" s="198"/>
      <c r="C465" s="745" t="s">
        <v>327</v>
      </c>
      <c r="D465" s="746"/>
      <c r="E465" s="478" t="s">
        <v>21</v>
      </c>
      <c r="F465" s="440"/>
      <c r="G465" s="449"/>
      <c r="H465" s="449"/>
      <c r="I465" s="449"/>
      <c r="J465" s="449"/>
      <c r="K465" s="241">
        <f>K538</f>
        <v>0</v>
      </c>
      <c r="L465" s="199"/>
      <c r="M465" s="34"/>
      <c r="N465" s="363"/>
      <c r="O465" s="282"/>
    </row>
    <row r="466" spans="2:15">
      <c r="B466" s="198"/>
      <c r="C466" s="743" t="s">
        <v>328</v>
      </c>
      <c r="D466" s="744"/>
      <c r="E466" s="478" t="s">
        <v>21</v>
      </c>
      <c r="F466" s="440"/>
      <c r="G466" s="449"/>
      <c r="H466" s="449"/>
      <c r="I466" s="449"/>
      <c r="J466" s="449"/>
      <c r="K466" s="241">
        <f>K544</f>
        <v>0</v>
      </c>
      <c r="L466" s="199"/>
      <c r="M466" s="34"/>
      <c r="N466" s="363"/>
      <c r="O466" s="281"/>
    </row>
    <row r="467" spans="2:15">
      <c r="B467" s="198"/>
      <c r="C467" s="743" t="s">
        <v>329</v>
      </c>
      <c r="D467" s="744"/>
      <c r="E467" s="478" t="s">
        <v>21</v>
      </c>
      <c r="F467" s="440"/>
      <c r="G467" s="449"/>
      <c r="H467" s="449"/>
      <c r="I467" s="449"/>
      <c r="J467" s="449"/>
      <c r="K467" s="241">
        <f>K552</f>
        <v>0</v>
      </c>
      <c r="L467" s="199"/>
      <c r="M467" s="34"/>
      <c r="N467" s="363"/>
      <c r="O467" s="281"/>
    </row>
    <row r="468" spans="2:15">
      <c r="B468" s="198"/>
      <c r="C468" s="743" t="s">
        <v>330</v>
      </c>
      <c r="D468" s="744"/>
      <c r="E468" s="478" t="s">
        <v>21</v>
      </c>
      <c r="F468" s="440"/>
      <c r="G468" s="449"/>
      <c r="H468" s="449"/>
      <c r="I468" s="449"/>
      <c r="J468" s="449"/>
      <c r="K468" s="241">
        <f>K571</f>
        <v>0</v>
      </c>
      <c r="L468" s="199"/>
      <c r="M468" s="34"/>
      <c r="N468" s="363"/>
      <c r="O468" s="279"/>
    </row>
    <row r="469" spans="2:15">
      <c r="B469" s="200"/>
      <c r="C469" s="370"/>
      <c r="D469" s="218"/>
      <c r="E469" s="203"/>
      <c r="F469" s="440"/>
      <c r="G469" s="449"/>
      <c r="H469" s="449"/>
      <c r="I469" s="449"/>
      <c r="J469" s="449"/>
      <c r="K469" s="449"/>
      <c r="L469" s="199"/>
      <c r="M469" s="356"/>
      <c r="N469" s="363"/>
      <c r="O469" s="281"/>
    </row>
    <row r="470" spans="2:15">
      <c r="B470" s="200"/>
      <c r="C470" s="370"/>
      <c r="D470" s="218"/>
      <c r="E470" s="203"/>
      <c r="F470" s="440"/>
      <c r="G470" s="443"/>
      <c r="H470" s="443"/>
      <c r="I470" s="443"/>
      <c r="J470" s="443"/>
      <c r="K470" s="443"/>
      <c r="L470" s="201"/>
      <c r="M470" s="356"/>
      <c r="N470" s="363"/>
      <c r="O470" s="279"/>
    </row>
    <row r="471" spans="2:15">
      <c r="B471" s="200"/>
      <c r="C471" s="370"/>
      <c r="D471" s="218"/>
      <c r="E471" s="203"/>
      <c r="F471" s="441"/>
      <c r="G471" s="443"/>
      <c r="H471" s="443"/>
      <c r="I471" s="443"/>
      <c r="J471" s="443"/>
      <c r="K471" s="443"/>
      <c r="L471" s="201"/>
      <c r="M471" s="356"/>
      <c r="N471" s="243"/>
      <c r="O471" s="283"/>
    </row>
    <row r="472" spans="2:15">
      <c r="B472" s="202"/>
      <c r="C472" s="370"/>
      <c r="D472" s="218"/>
      <c r="E472" s="493"/>
      <c r="F472" s="441"/>
      <c r="G472" s="444"/>
      <c r="H472" s="442"/>
      <c r="I472" s="565"/>
      <c r="J472" s="443"/>
      <c r="K472" s="443"/>
      <c r="L472" s="201"/>
    </row>
    <row r="473" spans="2:15">
      <c r="B473" s="202"/>
      <c r="C473" s="370"/>
      <c r="D473" s="218"/>
      <c r="E473" s="493"/>
      <c r="F473" s="441"/>
      <c r="G473" s="444"/>
      <c r="H473" s="442"/>
      <c r="I473" s="565"/>
      <c r="J473" s="443"/>
      <c r="K473" s="443"/>
      <c r="L473" s="201"/>
    </row>
    <row r="474" spans="2:15">
      <c r="B474" s="202"/>
      <c r="C474" s="370"/>
      <c r="D474" s="218"/>
      <c r="E474" s="493"/>
      <c r="F474" s="441"/>
      <c r="G474" s="444"/>
      <c r="H474" s="442"/>
      <c r="I474" s="565"/>
      <c r="J474" s="443"/>
      <c r="K474" s="443"/>
      <c r="L474" s="201"/>
    </row>
    <row r="475" spans="2:15">
      <c r="B475" s="202"/>
      <c r="C475" s="370"/>
      <c r="D475" s="218"/>
      <c r="E475" s="493"/>
      <c r="F475" s="441"/>
      <c r="G475" s="443"/>
      <c r="H475" s="443"/>
      <c r="I475" s="443"/>
      <c r="J475" s="443"/>
      <c r="K475" s="443"/>
      <c r="L475" s="201"/>
    </row>
    <row r="476" spans="2:15">
      <c r="B476" s="202"/>
      <c r="C476" s="370"/>
      <c r="D476" s="218"/>
      <c r="E476" s="493"/>
      <c r="F476" s="441"/>
      <c r="G476" s="443"/>
      <c r="H476" s="443"/>
      <c r="I476" s="443"/>
      <c r="J476" s="443"/>
      <c r="K476" s="443"/>
      <c r="L476" s="201"/>
    </row>
    <row r="477" spans="2:15">
      <c r="B477" s="202"/>
      <c r="C477" s="370"/>
      <c r="D477" s="218"/>
      <c r="E477" s="493"/>
      <c r="F477" s="441"/>
      <c r="G477" s="444"/>
      <c r="H477" s="443"/>
      <c r="I477" s="443"/>
      <c r="J477" s="443"/>
      <c r="K477" s="443"/>
      <c r="L477" s="201"/>
    </row>
    <row r="478" spans="2:15">
      <c r="B478" s="202"/>
      <c r="C478" s="370"/>
      <c r="D478" s="218"/>
      <c r="E478" s="493"/>
      <c r="F478" s="441"/>
      <c r="G478" s="444"/>
      <c r="H478" s="443"/>
      <c r="I478" s="443"/>
      <c r="J478" s="443"/>
      <c r="K478" s="443"/>
      <c r="L478" s="201"/>
    </row>
    <row r="479" spans="2:15">
      <c r="B479" s="202"/>
      <c r="C479" s="370"/>
      <c r="D479" s="218"/>
      <c r="E479" s="493"/>
      <c r="F479" s="441"/>
      <c r="G479" s="444"/>
      <c r="H479" s="443"/>
      <c r="I479" s="443"/>
      <c r="J479" s="443"/>
      <c r="K479" s="443"/>
      <c r="L479" s="201"/>
    </row>
    <row r="480" spans="2:15">
      <c r="B480" s="202"/>
      <c r="C480" s="370"/>
      <c r="D480" s="218"/>
      <c r="E480" s="493"/>
      <c r="F480" s="441"/>
      <c r="G480" s="443"/>
      <c r="H480" s="443"/>
      <c r="I480" s="443"/>
      <c r="J480" s="443"/>
      <c r="K480" s="443"/>
      <c r="L480" s="201"/>
    </row>
    <row r="481" spans="2:12">
      <c r="B481" s="202"/>
      <c r="C481" s="370"/>
      <c r="D481" s="218"/>
      <c r="E481" s="493"/>
      <c r="F481" s="441"/>
      <c r="G481" s="443"/>
      <c r="H481" s="443"/>
      <c r="I481" s="443"/>
      <c r="J481" s="443"/>
      <c r="K481" s="443"/>
      <c r="L481" s="201"/>
    </row>
    <row r="482" spans="2:12">
      <c r="B482" s="202"/>
      <c r="C482" s="370"/>
      <c r="D482" s="218"/>
      <c r="E482" s="493"/>
      <c r="F482" s="441"/>
      <c r="G482" s="443"/>
      <c r="H482" s="443"/>
      <c r="I482" s="443"/>
      <c r="J482" s="443"/>
      <c r="K482" s="443"/>
      <c r="L482" s="201"/>
    </row>
    <row r="483" spans="2:12">
      <c r="B483" s="198"/>
      <c r="C483" s="721"/>
      <c r="D483" s="722"/>
      <c r="E483" s="478"/>
      <c r="F483" s="207"/>
      <c r="G483" s="208"/>
      <c r="H483" s="208"/>
      <c r="I483" s="208"/>
      <c r="J483" s="208"/>
      <c r="K483" s="208"/>
      <c r="L483" s="201"/>
    </row>
    <row r="484" spans="2:12">
      <c r="B484" s="198"/>
      <c r="C484" s="721"/>
      <c r="D484" s="722"/>
      <c r="E484" s="478"/>
      <c r="F484" s="207"/>
      <c r="G484" s="208"/>
      <c r="H484" s="208"/>
      <c r="I484" s="208"/>
      <c r="J484" s="208"/>
      <c r="K484" s="208"/>
      <c r="L484" s="201"/>
    </row>
    <row r="485" spans="2:12">
      <c r="B485" s="198"/>
      <c r="C485" s="721"/>
      <c r="D485" s="722"/>
      <c r="E485" s="478"/>
      <c r="F485" s="207"/>
      <c r="G485" s="208"/>
      <c r="H485" s="208"/>
      <c r="I485" s="208"/>
      <c r="J485" s="208"/>
      <c r="K485" s="208"/>
      <c r="L485" s="201"/>
    </row>
    <row r="486" spans="2:12">
      <c r="B486" s="198"/>
      <c r="C486" s="721"/>
      <c r="D486" s="722"/>
      <c r="E486" s="478"/>
      <c r="F486" s="207"/>
      <c r="G486" s="208"/>
      <c r="H486" s="208"/>
      <c r="I486" s="208"/>
      <c r="J486" s="208"/>
      <c r="K486" s="208"/>
      <c r="L486" s="201"/>
    </row>
    <row r="487" spans="2:12">
      <c r="B487" s="198"/>
      <c r="C487" s="721"/>
      <c r="D487" s="722"/>
      <c r="E487" s="478"/>
      <c r="F487" s="207"/>
      <c r="G487" s="208"/>
      <c r="H487" s="208"/>
      <c r="I487" s="208"/>
      <c r="J487" s="208"/>
      <c r="K487" s="208"/>
      <c r="L487" s="201"/>
    </row>
    <row r="488" spans="2:12">
      <c r="B488" s="198"/>
      <c r="C488" s="721"/>
      <c r="D488" s="722"/>
      <c r="E488" s="478"/>
      <c r="F488" s="207"/>
      <c r="G488" s="208"/>
      <c r="H488" s="208"/>
      <c r="I488" s="208"/>
      <c r="J488" s="208"/>
      <c r="K488" s="208"/>
      <c r="L488" s="201"/>
    </row>
    <row r="489" spans="2:12">
      <c r="B489" s="198"/>
      <c r="C489" s="721"/>
      <c r="D489" s="722"/>
      <c r="E489" s="478"/>
      <c r="F489" s="207"/>
      <c r="G489" s="208"/>
      <c r="H489" s="208"/>
      <c r="I489" s="208"/>
      <c r="J489" s="208"/>
      <c r="K489" s="208"/>
      <c r="L489" s="201"/>
    </row>
    <row r="490" spans="2:12">
      <c r="B490" s="198"/>
      <c r="C490" s="721"/>
      <c r="D490" s="722"/>
      <c r="E490" s="478"/>
      <c r="F490" s="207"/>
      <c r="G490" s="208"/>
      <c r="H490" s="208"/>
      <c r="I490" s="208"/>
      <c r="J490" s="208"/>
      <c r="K490" s="208"/>
      <c r="L490" s="201"/>
    </row>
    <row r="491" spans="2:12">
      <c r="B491" s="198"/>
      <c r="C491" s="721"/>
      <c r="D491" s="722"/>
      <c r="E491" s="478"/>
      <c r="F491" s="207"/>
      <c r="G491" s="208"/>
      <c r="H491" s="208"/>
      <c r="I491" s="208"/>
      <c r="J491" s="208"/>
      <c r="K491" s="208"/>
      <c r="L491" s="201"/>
    </row>
    <row r="492" spans="2:12">
      <c r="B492" s="198"/>
      <c r="C492" s="721"/>
      <c r="D492" s="722"/>
      <c r="E492" s="478"/>
      <c r="F492" s="207"/>
      <c r="G492" s="208"/>
      <c r="H492" s="208"/>
      <c r="I492" s="208"/>
      <c r="J492" s="208"/>
      <c r="K492" s="208"/>
      <c r="L492" s="201"/>
    </row>
    <row r="493" spans="2:12">
      <c r="B493" s="194"/>
      <c r="C493" s="719" t="s">
        <v>110</v>
      </c>
      <c r="D493" s="720"/>
      <c r="E493" s="438"/>
      <c r="F493" s="437"/>
      <c r="G493" s="557"/>
      <c r="H493" s="557"/>
      <c r="I493" s="564"/>
      <c r="J493" s="557"/>
      <c r="K493" s="539">
        <f>SUM(K462:K492)</f>
        <v>0</v>
      </c>
      <c r="L493" s="195"/>
    </row>
    <row r="494" spans="2:12">
      <c r="B494" s="202"/>
      <c r="C494" s="743" t="s">
        <v>324</v>
      </c>
      <c r="D494" s="744"/>
      <c r="E494" s="465"/>
      <c r="F494" s="465"/>
      <c r="G494" s="399"/>
      <c r="H494" s="399"/>
      <c r="I494" s="399"/>
      <c r="J494" s="399"/>
      <c r="K494" s="553"/>
      <c r="L494" s="201"/>
    </row>
    <row r="495" spans="2:12">
      <c r="B495" s="202"/>
      <c r="C495" s="707" t="s">
        <v>265</v>
      </c>
      <c r="D495" s="708"/>
      <c r="E495" s="465">
        <v>1</v>
      </c>
      <c r="F495" s="465" t="s">
        <v>266</v>
      </c>
      <c r="G495" s="399"/>
      <c r="H495" s="399"/>
      <c r="I495" s="399"/>
      <c r="J495" s="399"/>
      <c r="K495" s="399"/>
      <c r="L495" s="201"/>
    </row>
    <row r="496" spans="2:12">
      <c r="B496" s="202"/>
      <c r="C496" s="707" t="s">
        <v>267</v>
      </c>
      <c r="D496" s="708"/>
      <c r="E496" s="465">
        <v>1</v>
      </c>
      <c r="F496" s="465" t="s">
        <v>123</v>
      </c>
      <c r="G496" s="399"/>
      <c r="H496" s="399"/>
      <c r="I496" s="399"/>
      <c r="J496" s="399"/>
      <c r="K496" s="399"/>
      <c r="L496" s="201"/>
    </row>
    <row r="497" spans="2:12">
      <c r="B497" s="202"/>
      <c r="C497" s="707" t="s">
        <v>268</v>
      </c>
      <c r="D497" s="708"/>
      <c r="E497" s="465">
        <v>1</v>
      </c>
      <c r="F497" s="465" t="s">
        <v>123</v>
      </c>
      <c r="G497" s="399"/>
      <c r="H497" s="399"/>
      <c r="I497" s="399"/>
      <c r="J497" s="399"/>
      <c r="K497" s="399"/>
      <c r="L497" s="201"/>
    </row>
    <row r="498" spans="2:12">
      <c r="B498" s="202"/>
      <c r="C498" s="707" t="s">
        <v>269</v>
      </c>
      <c r="D498" s="708"/>
      <c r="E498" s="465">
        <v>6</v>
      </c>
      <c r="F498" s="465" t="s">
        <v>123</v>
      </c>
      <c r="G498" s="399"/>
      <c r="H498" s="399"/>
      <c r="I498" s="399"/>
      <c r="J498" s="399"/>
      <c r="K498" s="399"/>
      <c r="L498" s="201"/>
    </row>
    <row r="499" spans="2:12">
      <c r="B499" s="202"/>
      <c r="C499" s="707" t="s">
        <v>270</v>
      </c>
      <c r="D499" s="708"/>
      <c r="E499" s="465">
        <v>12</v>
      </c>
      <c r="F499" s="465" t="s">
        <v>271</v>
      </c>
      <c r="G499" s="399"/>
      <c r="H499" s="399"/>
      <c r="I499" s="399"/>
      <c r="J499" s="399"/>
      <c r="K499" s="399"/>
      <c r="L499" s="201"/>
    </row>
    <row r="500" spans="2:12">
      <c r="B500" s="202"/>
      <c r="C500" s="707" t="s">
        <v>272</v>
      </c>
      <c r="D500" s="708"/>
      <c r="E500" s="465">
        <v>1</v>
      </c>
      <c r="F500" s="465" t="s">
        <v>123</v>
      </c>
      <c r="G500" s="399"/>
      <c r="H500" s="399"/>
      <c r="I500" s="568"/>
      <c r="J500" s="399"/>
      <c r="K500" s="399"/>
      <c r="L500" s="201"/>
    </row>
    <row r="501" spans="2:12">
      <c r="B501" s="202"/>
      <c r="C501" s="707" t="s">
        <v>273</v>
      </c>
      <c r="D501" s="708"/>
      <c r="E501" s="465">
        <v>1</v>
      </c>
      <c r="F501" s="465" t="s">
        <v>122</v>
      </c>
      <c r="G501" s="399"/>
      <c r="H501" s="399"/>
      <c r="I501" s="568"/>
      <c r="J501" s="399"/>
      <c r="K501" s="399"/>
      <c r="L501" s="201"/>
    </row>
    <row r="502" spans="2:12">
      <c r="B502" s="202"/>
      <c r="C502" s="707" t="s">
        <v>274</v>
      </c>
      <c r="D502" s="708"/>
      <c r="E502" s="465">
        <v>42</v>
      </c>
      <c r="F502" s="465" t="s">
        <v>129</v>
      </c>
      <c r="G502" s="399"/>
      <c r="H502" s="399"/>
      <c r="I502" s="568"/>
      <c r="J502" s="399"/>
      <c r="K502" s="399"/>
      <c r="L502" s="201"/>
    </row>
    <row r="503" spans="2:12">
      <c r="B503" s="202"/>
      <c r="C503" s="707" t="s">
        <v>275</v>
      </c>
      <c r="D503" s="708"/>
      <c r="E503" s="465">
        <v>2</v>
      </c>
      <c r="F503" s="465" t="s">
        <v>129</v>
      </c>
      <c r="G503" s="399"/>
      <c r="H503" s="399"/>
      <c r="I503" s="568"/>
      <c r="J503" s="399"/>
      <c r="K503" s="399"/>
      <c r="L503" s="201"/>
    </row>
    <row r="504" spans="2:12">
      <c r="B504" s="202"/>
      <c r="C504" s="707" t="s">
        <v>276</v>
      </c>
      <c r="D504" s="708"/>
      <c r="E504" s="465">
        <v>2</v>
      </c>
      <c r="F504" s="465" t="s">
        <v>129</v>
      </c>
      <c r="G504" s="399"/>
      <c r="H504" s="399"/>
      <c r="I504" s="568"/>
      <c r="J504" s="399"/>
      <c r="K504" s="399"/>
      <c r="L504" s="201"/>
    </row>
    <row r="505" spans="2:12">
      <c r="B505" s="202"/>
      <c r="C505" s="707" t="s">
        <v>277</v>
      </c>
      <c r="D505" s="708"/>
      <c r="E505" s="465">
        <v>44</v>
      </c>
      <c r="F505" s="465" t="s">
        <v>129</v>
      </c>
      <c r="G505" s="399"/>
      <c r="H505" s="399"/>
      <c r="I505" s="568"/>
      <c r="J505" s="399"/>
      <c r="K505" s="399"/>
      <c r="L505" s="201"/>
    </row>
    <row r="506" spans="2:12">
      <c r="B506" s="202"/>
      <c r="C506" s="707" t="s">
        <v>278</v>
      </c>
      <c r="D506" s="708"/>
      <c r="E506" s="465">
        <v>4</v>
      </c>
      <c r="F506" s="465" t="s">
        <v>129</v>
      </c>
      <c r="G506" s="399"/>
      <c r="H506" s="399"/>
      <c r="I506" s="568"/>
      <c r="J506" s="399"/>
      <c r="K506" s="399"/>
      <c r="L506" s="201"/>
    </row>
    <row r="507" spans="2:12">
      <c r="B507" s="202"/>
      <c r="C507" s="707" t="s">
        <v>279</v>
      </c>
      <c r="D507" s="708"/>
      <c r="E507" s="465">
        <v>14</v>
      </c>
      <c r="F507" s="465" t="s">
        <v>129</v>
      </c>
      <c r="G507" s="399"/>
      <c r="H507" s="399"/>
      <c r="I507" s="568"/>
      <c r="J507" s="399"/>
      <c r="K507" s="399"/>
      <c r="L507" s="201"/>
    </row>
    <row r="508" spans="2:12">
      <c r="B508" s="202"/>
      <c r="C508" s="707" t="s">
        <v>280</v>
      </c>
      <c r="D508" s="708"/>
      <c r="E508" s="465">
        <v>4</v>
      </c>
      <c r="F508" s="465" t="s">
        <v>129</v>
      </c>
      <c r="G508" s="399"/>
      <c r="H508" s="399"/>
      <c r="I508" s="568"/>
      <c r="J508" s="399"/>
      <c r="K508" s="399"/>
      <c r="L508" s="201"/>
    </row>
    <row r="509" spans="2:12">
      <c r="B509" s="202"/>
      <c r="C509" s="707" t="s">
        <v>281</v>
      </c>
      <c r="D509" s="708"/>
      <c r="E509" s="465">
        <v>2</v>
      </c>
      <c r="F509" s="465" t="s">
        <v>129</v>
      </c>
      <c r="G509" s="399"/>
      <c r="H509" s="399"/>
      <c r="I509" s="568"/>
      <c r="J509" s="399"/>
      <c r="K509" s="399"/>
      <c r="L509" s="201"/>
    </row>
    <row r="510" spans="2:12">
      <c r="B510" s="202"/>
      <c r="C510" s="707" t="s">
        <v>282</v>
      </c>
      <c r="D510" s="708"/>
      <c r="E510" s="465">
        <v>2</v>
      </c>
      <c r="F510" s="465" t="s">
        <v>129</v>
      </c>
      <c r="G510" s="399"/>
      <c r="H510" s="399"/>
      <c r="I510" s="568"/>
      <c r="J510" s="399"/>
      <c r="K510" s="399"/>
      <c r="L510" s="201"/>
    </row>
    <row r="511" spans="2:12">
      <c r="B511" s="202"/>
      <c r="C511" s="707" t="s">
        <v>283</v>
      </c>
      <c r="D511" s="708"/>
      <c r="E511" s="465">
        <v>2</v>
      </c>
      <c r="F511" s="465" t="s">
        <v>129</v>
      </c>
      <c r="G511" s="399"/>
      <c r="H511" s="399"/>
      <c r="I511" s="568"/>
      <c r="J511" s="399"/>
      <c r="K511" s="399"/>
      <c r="L511" s="201"/>
    </row>
    <row r="512" spans="2:12">
      <c r="B512" s="202"/>
      <c r="C512" s="707" t="s">
        <v>284</v>
      </c>
      <c r="D512" s="708"/>
      <c r="E512" s="465">
        <v>4</v>
      </c>
      <c r="F512" s="465" t="s">
        <v>129</v>
      </c>
      <c r="G512" s="399"/>
      <c r="H512" s="399"/>
      <c r="I512" s="568"/>
      <c r="J512" s="399"/>
      <c r="K512" s="399"/>
      <c r="L512" s="201"/>
    </row>
    <row r="513" spans="2:12">
      <c r="B513" s="202"/>
      <c r="C513" s="707" t="s">
        <v>285</v>
      </c>
      <c r="D513" s="708"/>
      <c r="E513" s="465">
        <v>4</v>
      </c>
      <c r="F513" s="465" t="s">
        <v>129</v>
      </c>
      <c r="G513" s="399"/>
      <c r="H513" s="399"/>
      <c r="I513" s="568"/>
      <c r="J513" s="399"/>
      <c r="K513" s="399"/>
      <c r="L513" s="201"/>
    </row>
    <row r="514" spans="2:12">
      <c r="B514" s="202"/>
      <c r="C514" s="707" t="s">
        <v>286</v>
      </c>
      <c r="D514" s="708"/>
      <c r="E514" s="465">
        <v>1</v>
      </c>
      <c r="F514" s="465" t="s">
        <v>123</v>
      </c>
      <c r="G514" s="399"/>
      <c r="H514" s="399"/>
      <c r="I514" s="568"/>
      <c r="J514" s="399"/>
      <c r="K514" s="399"/>
      <c r="L514" s="201"/>
    </row>
    <row r="515" spans="2:12">
      <c r="B515" s="202"/>
      <c r="C515" s="707" t="s">
        <v>287</v>
      </c>
      <c r="D515" s="708"/>
      <c r="E515" s="465">
        <v>6</v>
      </c>
      <c r="F515" s="465" t="s">
        <v>123</v>
      </c>
      <c r="G515" s="399"/>
      <c r="H515" s="399"/>
      <c r="I515" s="568"/>
      <c r="J515" s="399"/>
      <c r="K515" s="399"/>
      <c r="L515" s="201"/>
    </row>
    <row r="516" spans="2:12">
      <c r="B516" s="202"/>
      <c r="C516" s="796" t="s">
        <v>21</v>
      </c>
      <c r="D516" s="797"/>
      <c r="E516" s="480"/>
      <c r="F516" s="480"/>
      <c r="G516" s="499"/>
      <c r="H516" s="499">
        <f>SUM(H495:H515)</f>
        <v>0</v>
      </c>
      <c r="I516" s="570"/>
      <c r="J516" s="499">
        <f>SUM(J495:J515)</f>
        <v>0</v>
      </c>
      <c r="K516" s="499">
        <f>SUM(K495:K515)</f>
        <v>0</v>
      </c>
      <c r="L516" s="201"/>
    </row>
    <row r="517" spans="2:12">
      <c r="B517" s="202"/>
      <c r="C517" s="745" t="s">
        <v>355</v>
      </c>
      <c r="D517" s="746"/>
      <c r="E517" s="465">
        <v>1</v>
      </c>
      <c r="F517" s="501" t="s">
        <v>122</v>
      </c>
      <c r="G517" s="399"/>
      <c r="H517" s="399"/>
      <c r="I517" s="568"/>
      <c r="J517" s="399"/>
      <c r="K517" s="399"/>
      <c r="L517" s="201"/>
    </row>
    <row r="518" spans="2:12">
      <c r="B518" s="202"/>
      <c r="C518" s="802" t="s">
        <v>347</v>
      </c>
      <c r="D518" s="803"/>
      <c r="E518" s="465">
        <v>1</v>
      </c>
      <c r="F518" s="501" t="s">
        <v>122</v>
      </c>
      <c r="G518" s="399"/>
      <c r="H518" s="399"/>
      <c r="I518" s="568"/>
      <c r="J518" s="399"/>
      <c r="K518" s="399"/>
      <c r="L518" s="201"/>
    </row>
    <row r="519" spans="2:12">
      <c r="B519" s="202"/>
      <c r="C519" s="802" t="s">
        <v>349</v>
      </c>
      <c r="D519" s="803"/>
      <c r="E519" s="501">
        <v>1</v>
      </c>
      <c r="F519" s="501" t="s">
        <v>122</v>
      </c>
      <c r="G519" s="577"/>
      <c r="H519" s="399"/>
      <c r="I519" s="568"/>
      <c r="J519" s="399"/>
      <c r="K519" s="399"/>
      <c r="L519" s="201"/>
    </row>
    <row r="520" spans="2:12">
      <c r="B520" s="202"/>
      <c r="C520" s="802" t="s">
        <v>350</v>
      </c>
      <c r="D520" s="803"/>
      <c r="E520" s="501">
        <v>22</v>
      </c>
      <c r="F520" s="501" t="s">
        <v>348</v>
      </c>
      <c r="G520" s="577"/>
      <c r="H520" s="399"/>
      <c r="I520" s="568"/>
      <c r="J520" s="399"/>
      <c r="K520" s="399"/>
      <c r="L520" s="201"/>
    </row>
    <row r="521" spans="2:12">
      <c r="B521" s="202"/>
      <c r="C521" s="802" t="s">
        <v>363</v>
      </c>
      <c r="D521" s="803"/>
      <c r="E521" s="501">
        <v>72</v>
      </c>
      <c r="F521" s="501" t="s">
        <v>121</v>
      </c>
      <c r="G521" s="577"/>
      <c r="H521" s="399"/>
      <c r="I521" s="568"/>
      <c r="J521" s="399"/>
      <c r="K521" s="399"/>
      <c r="L521" s="201"/>
    </row>
    <row r="522" spans="2:12">
      <c r="B522" s="202"/>
      <c r="C522" s="802" t="s">
        <v>356</v>
      </c>
      <c r="D522" s="803"/>
      <c r="E522" s="501">
        <v>30</v>
      </c>
      <c r="F522" s="501" t="s">
        <v>124</v>
      </c>
      <c r="G522" s="577"/>
      <c r="H522" s="399"/>
      <c r="I522" s="568"/>
      <c r="J522" s="399"/>
      <c r="K522" s="399"/>
      <c r="L522" s="201"/>
    </row>
    <row r="523" spans="2:12">
      <c r="B523" s="202"/>
      <c r="C523" s="802" t="s">
        <v>125</v>
      </c>
      <c r="D523" s="803"/>
      <c r="E523" s="501">
        <v>10</v>
      </c>
      <c r="F523" s="501" t="s">
        <v>348</v>
      </c>
      <c r="G523" s="584"/>
      <c r="H523" s="399"/>
      <c r="I523" s="568"/>
      <c r="J523" s="399"/>
      <c r="K523" s="399"/>
      <c r="L523" s="201"/>
    </row>
    <row r="524" spans="2:12">
      <c r="B524" s="202"/>
      <c r="C524" s="796" t="s">
        <v>21</v>
      </c>
      <c r="D524" s="797"/>
      <c r="E524" s="504"/>
      <c r="F524" s="504"/>
      <c r="G524" s="578"/>
      <c r="H524" s="499">
        <f>SUM(H518:H523)</f>
        <v>0</v>
      </c>
      <c r="I524" s="570"/>
      <c r="J524" s="499">
        <f>SUM(J518:J523)</f>
        <v>0</v>
      </c>
      <c r="K524" s="499">
        <f>SUM(K518:K523)</f>
        <v>0</v>
      </c>
      <c r="L524" s="201"/>
    </row>
    <row r="525" spans="2:12">
      <c r="B525" s="202"/>
      <c r="C525" s="745" t="s">
        <v>326</v>
      </c>
      <c r="D525" s="746"/>
      <c r="E525" s="389"/>
      <c r="F525" s="389"/>
      <c r="G525" s="568"/>
      <c r="H525" s="496"/>
      <c r="I525" s="568"/>
      <c r="J525" s="496"/>
      <c r="K525" s="496"/>
      <c r="L525" s="201"/>
    </row>
    <row r="526" spans="2:12">
      <c r="B526" s="202"/>
      <c r="C526" s="802" t="s">
        <v>288</v>
      </c>
      <c r="D526" s="803"/>
      <c r="E526" s="501">
        <v>350</v>
      </c>
      <c r="F526" s="501" t="s">
        <v>348</v>
      </c>
      <c r="G526" s="577"/>
      <c r="H526" s="399"/>
      <c r="I526" s="568"/>
      <c r="J526" s="399"/>
      <c r="K526" s="399"/>
      <c r="L526" s="201"/>
    </row>
    <row r="527" spans="2:12">
      <c r="B527" s="202"/>
      <c r="C527" s="802" t="s">
        <v>289</v>
      </c>
      <c r="D527" s="803"/>
      <c r="E527" s="501">
        <v>270</v>
      </c>
      <c r="F527" s="501" t="s">
        <v>348</v>
      </c>
      <c r="G527" s="577"/>
      <c r="H527" s="399"/>
      <c r="I527" s="568"/>
      <c r="J527" s="399"/>
      <c r="K527" s="399"/>
      <c r="L527" s="201"/>
    </row>
    <row r="528" spans="2:12">
      <c r="B528" s="202"/>
      <c r="C528" s="802" t="s">
        <v>290</v>
      </c>
      <c r="D528" s="803"/>
      <c r="E528" s="501">
        <v>1</v>
      </c>
      <c r="F528" s="501" t="s">
        <v>291</v>
      </c>
      <c r="G528" s="577"/>
      <c r="H528" s="399"/>
      <c r="I528" s="568"/>
      <c r="J528" s="399"/>
      <c r="K528" s="399"/>
      <c r="L528" s="201"/>
    </row>
    <row r="529" spans="2:12">
      <c r="B529" s="202"/>
      <c r="C529" s="802" t="s">
        <v>292</v>
      </c>
      <c r="D529" s="803"/>
      <c r="E529" s="501">
        <v>1</v>
      </c>
      <c r="F529" s="501" t="s">
        <v>291</v>
      </c>
      <c r="G529" s="577"/>
      <c r="H529" s="399"/>
      <c r="I529" s="568"/>
      <c r="J529" s="399"/>
      <c r="K529" s="399"/>
      <c r="L529" s="201"/>
    </row>
    <row r="530" spans="2:12">
      <c r="B530" s="202"/>
      <c r="C530" s="802" t="s">
        <v>293</v>
      </c>
      <c r="D530" s="803"/>
      <c r="E530" s="501">
        <v>1</v>
      </c>
      <c r="F530" s="501" t="s">
        <v>122</v>
      </c>
      <c r="G530" s="577"/>
      <c r="H530" s="399"/>
      <c r="I530" s="568"/>
      <c r="J530" s="399"/>
      <c r="K530" s="399"/>
      <c r="L530" s="201"/>
    </row>
    <row r="531" spans="2:12">
      <c r="B531" s="202"/>
      <c r="C531" s="796" t="s">
        <v>21</v>
      </c>
      <c r="D531" s="797"/>
      <c r="E531" s="504"/>
      <c r="F531" s="504"/>
      <c r="G531" s="578"/>
      <c r="H531" s="499">
        <f>SUM(H526:H530)</f>
        <v>0</v>
      </c>
      <c r="I531" s="570"/>
      <c r="J531" s="499">
        <f>SUM(J526:J530)</f>
        <v>0</v>
      </c>
      <c r="K531" s="499">
        <f>SUM(K526:K530)</f>
        <v>0</v>
      </c>
      <c r="L531" s="201"/>
    </row>
    <row r="532" spans="2:12">
      <c r="B532" s="202"/>
      <c r="C532" s="745" t="s">
        <v>327</v>
      </c>
      <c r="D532" s="746"/>
      <c r="E532" s="501">
        <v>1</v>
      </c>
      <c r="F532" s="501" t="s">
        <v>294</v>
      </c>
      <c r="G532" s="577"/>
      <c r="H532" s="399"/>
      <c r="I532" s="568"/>
      <c r="J532" s="399"/>
      <c r="K532" s="399"/>
      <c r="L532" s="201"/>
    </row>
    <row r="533" spans="2:12">
      <c r="B533" s="202"/>
      <c r="C533" s="802" t="s">
        <v>295</v>
      </c>
      <c r="D533" s="803"/>
      <c r="E533" s="501">
        <v>2</v>
      </c>
      <c r="F533" s="501" t="s">
        <v>294</v>
      </c>
      <c r="G533" s="577"/>
      <c r="H533" s="399"/>
      <c r="I533" s="568"/>
      <c r="J533" s="399"/>
      <c r="K533" s="399"/>
      <c r="L533" s="201"/>
    </row>
    <row r="534" spans="2:12">
      <c r="B534" s="202"/>
      <c r="C534" s="707" t="s">
        <v>296</v>
      </c>
      <c r="D534" s="708"/>
      <c r="E534" s="465">
        <v>24</v>
      </c>
      <c r="F534" s="502" t="s">
        <v>297</v>
      </c>
      <c r="G534" s="579"/>
      <c r="H534" s="399"/>
      <c r="I534" s="568"/>
      <c r="J534" s="399"/>
      <c r="K534" s="399"/>
      <c r="L534" s="201"/>
    </row>
    <row r="535" spans="2:12">
      <c r="B535" s="202"/>
      <c r="C535" s="707" t="s">
        <v>298</v>
      </c>
      <c r="D535" s="708"/>
      <c r="E535" s="502">
        <v>8</v>
      </c>
      <c r="F535" s="502" t="s">
        <v>297</v>
      </c>
      <c r="G535" s="580"/>
      <c r="H535" s="399"/>
      <c r="I535" s="568"/>
      <c r="J535" s="399"/>
      <c r="K535" s="399"/>
      <c r="L535" s="201"/>
    </row>
    <row r="536" spans="2:12">
      <c r="B536" s="202"/>
      <c r="C536" s="707" t="s">
        <v>299</v>
      </c>
      <c r="D536" s="708"/>
      <c r="E536" s="502"/>
      <c r="F536" s="502"/>
      <c r="G536" s="579"/>
      <c r="H536" s="399"/>
      <c r="I536" s="579"/>
      <c r="J536" s="399"/>
      <c r="K536" s="399"/>
      <c r="L536" s="201"/>
    </row>
    <row r="537" spans="2:12">
      <c r="B537" s="202"/>
      <c r="C537" s="707" t="s">
        <v>300</v>
      </c>
      <c r="D537" s="708"/>
      <c r="E537" s="502"/>
      <c r="F537" s="502"/>
      <c r="G537" s="579"/>
      <c r="H537" s="399"/>
      <c r="I537" s="579"/>
      <c r="J537" s="399"/>
      <c r="K537" s="399"/>
      <c r="L537" s="201"/>
    </row>
    <row r="538" spans="2:12">
      <c r="B538" s="202"/>
      <c r="C538" s="796" t="s">
        <v>21</v>
      </c>
      <c r="D538" s="797"/>
      <c r="E538" s="503"/>
      <c r="F538" s="503"/>
      <c r="G538" s="581"/>
      <c r="H538" s="499">
        <f>SUM(H532:H537)</f>
        <v>0</v>
      </c>
      <c r="I538" s="581"/>
      <c r="J538" s="499">
        <f>SUM(J532:J537)</f>
        <v>0</v>
      </c>
      <c r="K538" s="554">
        <f>SUM(K532:K537)</f>
        <v>0</v>
      </c>
      <c r="L538" s="201"/>
    </row>
    <row r="539" spans="2:12">
      <c r="B539" s="202"/>
      <c r="C539" s="743" t="s">
        <v>328</v>
      </c>
      <c r="D539" s="744"/>
      <c r="E539" s="465"/>
      <c r="F539" s="465"/>
      <c r="G539" s="399"/>
      <c r="H539" s="399"/>
      <c r="I539" s="399"/>
      <c r="J539" s="399"/>
      <c r="K539" s="555"/>
      <c r="L539" s="201"/>
    </row>
    <row r="540" spans="2:12">
      <c r="B540" s="202"/>
      <c r="C540" s="707" t="s">
        <v>301</v>
      </c>
      <c r="D540" s="708"/>
      <c r="E540" s="465">
        <v>6</v>
      </c>
      <c r="F540" s="465" t="s">
        <v>123</v>
      </c>
      <c r="G540" s="399"/>
      <c r="H540" s="399"/>
      <c r="I540" s="399"/>
      <c r="J540" s="399"/>
      <c r="K540" s="399"/>
      <c r="L540" s="201"/>
    </row>
    <row r="541" spans="2:12">
      <c r="B541" s="202"/>
      <c r="C541" s="707" t="s">
        <v>351</v>
      </c>
      <c r="D541" s="708"/>
      <c r="E541" s="465"/>
      <c r="F541" s="465"/>
      <c r="G541" s="399"/>
      <c r="H541" s="399"/>
      <c r="I541" s="399"/>
      <c r="J541" s="399"/>
      <c r="K541" s="399"/>
      <c r="L541" s="201"/>
    </row>
    <row r="542" spans="2:12">
      <c r="B542" s="202"/>
      <c r="C542" s="707" t="s">
        <v>302</v>
      </c>
      <c r="D542" s="708"/>
      <c r="E542" s="465"/>
      <c r="F542" s="465"/>
      <c r="G542" s="399"/>
      <c r="H542" s="399"/>
      <c r="I542" s="399"/>
      <c r="J542" s="399"/>
      <c r="K542" s="399"/>
      <c r="L542" s="201"/>
    </row>
    <row r="543" spans="2:12">
      <c r="B543" s="202"/>
      <c r="C543" s="707" t="s">
        <v>303</v>
      </c>
      <c r="D543" s="708"/>
      <c r="E543" s="465"/>
      <c r="F543" s="465"/>
      <c r="G543" s="399"/>
      <c r="H543" s="399"/>
      <c r="I543" s="399"/>
      <c r="J543" s="399"/>
      <c r="K543" s="399"/>
      <c r="L543" s="201"/>
    </row>
    <row r="544" spans="2:12">
      <c r="B544" s="202"/>
      <c r="C544" s="796" t="s">
        <v>21</v>
      </c>
      <c r="D544" s="797"/>
      <c r="E544" s="480"/>
      <c r="F544" s="480"/>
      <c r="G544" s="499"/>
      <c r="H544" s="499">
        <f>SUM(H540:H543)</f>
        <v>0</v>
      </c>
      <c r="I544" s="499"/>
      <c r="J544" s="499">
        <f>SUM(J540:J543)</f>
        <v>0</v>
      </c>
      <c r="K544" s="499">
        <f>SUM(K540:K543)</f>
        <v>0</v>
      </c>
      <c r="L544" s="201"/>
    </row>
    <row r="545" spans="2:15">
      <c r="B545" s="202"/>
      <c r="C545" s="743" t="s">
        <v>329</v>
      </c>
      <c r="D545" s="744"/>
      <c r="E545" s="465"/>
      <c r="F545" s="465"/>
      <c r="G545" s="399"/>
      <c r="H545" s="399"/>
      <c r="I545" s="399"/>
      <c r="J545" s="399"/>
      <c r="K545" s="399"/>
      <c r="L545" s="201"/>
    </row>
    <row r="546" spans="2:15">
      <c r="B546" s="202"/>
      <c r="C546" s="707" t="s">
        <v>304</v>
      </c>
      <c r="D546" s="708"/>
      <c r="E546" s="465">
        <v>9</v>
      </c>
      <c r="F546" s="465" t="s">
        <v>123</v>
      </c>
      <c r="G546" s="399"/>
      <c r="H546" s="399"/>
      <c r="I546" s="399"/>
      <c r="J546" s="399"/>
      <c r="K546" s="399"/>
      <c r="L546" s="201"/>
    </row>
    <row r="547" spans="2:15">
      <c r="B547" s="202"/>
      <c r="C547" s="707" t="s">
        <v>305</v>
      </c>
      <c r="D547" s="708"/>
      <c r="E547" s="465"/>
      <c r="F547" s="465"/>
      <c r="G547" s="399"/>
      <c r="H547" s="399"/>
      <c r="I547" s="568"/>
      <c r="J547" s="399"/>
      <c r="K547" s="399"/>
      <c r="L547" s="250"/>
      <c r="N547" s="244"/>
      <c r="O547" s="279"/>
    </row>
    <row r="548" spans="2:15">
      <c r="B548" s="202"/>
      <c r="C548" s="707" t="s">
        <v>306</v>
      </c>
      <c r="D548" s="708"/>
      <c r="E548" s="465"/>
      <c r="F548" s="465"/>
      <c r="G548" s="399"/>
      <c r="H548" s="399"/>
      <c r="I548" s="568"/>
      <c r="J548" s="399"/>
      <c r="K548" s="399"/>
      <c r="L548" s="250"/>
      <c r="N548" s="244"/>
      <c r="O548" s="279"/>
    </row>
    <row r="549" spans="2:15">
      <c r="B549" s="202"/>
      <c r="C549" s="707" t="s">
        <v>307</v>
      </c>
      <c r="D549" s="708"/>
      <c r="E549" s="465">
        <v>1</v>
      </c>
      <c r="F549" s="465" t="s">
        <v>123</v>
      </c>
      <c r="G549" s="399"/>
      <c r="H549" s="399"/>
      <c r="I549" s="399"/>
      <c r="J549" s="399"/>
      <c r="K549" s="399"/>
      <c r="L549" s="201"/>
      <c r="N549" s="244"/>
      <c r="O549" s="279"/>
    </row>
    <row r="550" spans="2:15">
      <c r="B550" s="202"/>
      <c r="C550" s="707" t="s">
        <v>308</v>
      </c>
      <c r="D550" s="708"/>
      <c r="E550" s="465"/>
      <c r="F550" s="465"/>
      <c r="G550" s="399"/>
      <c r="H550" s="399"/>
      <c r="I550" s="568"/>
      <c r="J550" s="399"/>
      <c r="K550" s="399"/>
      <c r="L550" s="201"/>
      <c r="N550" s="244"/>
      <c r="O550" s="279"/>
    </row>
    <row r="551" spans="2:15">
      <c r="B551" s="202"/>
      <c r="C551" s="707" t="s">
        <v>306</v>
      </c>
      <c r="D551" s="708"/>
      <c r="E551" s="465"/>
      <c r="F551" s="465"/>
      <c r="G551" s="399"/>
      <c r="H551" s="399"/>
      <c r="I551" s="568"/>
      <c r="J551" s="399"/>
      <c r="K551" s="399"/>
      <c r="L551" s="250"/>
      <c r="N551" s="244"/>
      <c r="O551" s="279"/>
    </row>
    <row r="552" spans="2:15">
      <c r="B552" s="202"/>
      <c r="C552" s="796" t="s">
        <v>21</v>
      </c>
      <c r="D552" s="797"/>
      <c r="E552" s="480"/>
      <c r="F552" s="480"/>
      <c r="G552" s="499"/>
      <c r="H552" s="499">
        <f>SUM(H546:H551)</f>
        <v>0</v>
      </c>
      <c r="I552" s="570"/>
      <c r="J552" s="499">
        <f>SUM(J546:J551)</f>
        <v>0</v>
      </c>
      <c r="K552" s="499">
        <f>SUM(K546:K551)</f>
        <v>0</v>
      </c>
      <c r="L552" s="250"/>
      <c r="N552" s="244"/>
      <c r="O552" s="279"/>
    </row>
    <row r="553" spans="2:15">
      <c r="B553" s="202"/>
      <c r="C553" s="743" t="s">
        <v>330</v>
      </c>
      <c r="D553" s="744"/>
      <c r="E553" s="465"/>
      <c r="F553" s="465"/>
      <c r="G553" s="399"/>
      <c r="H553" s="399"/>
      <c r="I553" s="568"/>
      <c r="J553" s="399"/>
      <c r="K553" s="399"/>
      <c r="L553" s="250"/>
      <c r="N553" s="244"/>
      <c r="O553" s="279"/>
    </row>
    <row r="554" spans="2:15">
      <c r="B554" s="202"/>
      <c r="C554" s="743" t="s">
        <v>309</v>
      </c>
      <c r="D554" s="744"/>
      <c r="E554" s="465"/>
      <c r="F554" s="465"/>
      <c r="G554" s="399"/>
      <c r="H554" s="399"/>
      <c r="I554" s="568"/>
      <c r="J554" s="399"/>
      <c r="K554" s="399"/>
      <c r="L554" s="201"/>
      <c r="N554" s="244"/>
      <c r="O554" s="279"/>
    </row>
    <row r="555" spans="2:15">
      <c r="B555" s="202"/>
      <c r="C555" s="707" t="s">
        <v>310</v>
      </c>
      <c r="D555" s="708"/>
      <c r="E555" s="465">
        <v>350</v>
      </c>
      <c r="F555" s="465" t="s">
        <v>238</v>
      </c>
      <c r="G555" s="399"/>
      <c r="H555" s="399"/>
      <c r="I555" s="568"/>
      <c r="J555" s="399"/>
      <c r="K555" s="399"/>
      <c r="L555" s="201"/>
      <c r="N555" s="244"/>
      <c r="O555" s="279"/>
    </row>
    <row r="556" spans="2:15">
      <c r="B556" s="202"/>
      <c r="C556" s="707" t="s">
        <v>311</v>
      </c>
      <c r="D556" s="708"/>
      <c r="E556" s="465"/>
      <c r="F556" s="465"/>
      <c r="G556" s="399"/>
      <c r="H556" s="399"/>
      <c r="I556" s="568"/>
      <c r="J556" s="399"/>
      <c r="K556" s="399"/>
      <c r="L556" s="201"/>
      <c r="N556" s="244"/>
      <c r="O556" s="279"/>
    </row>
    <row r="557" spans="2:15">
      <c r="B557" s="202"/>
      <c r="C557" s="707" t="s">
        <v>312</v>
      </c>
      <c r="D557" s="708"/>
      <c r="E557" s="465"/>
      <c r="F557" s="465"/>
      <c r="G557" s="399"/>
      <c r="H557" s="399"/>
      <c r="I557" s="568"/>
      <c r="J557" s="399"/>
      <c r="K557" s="399"/>
      <c r="L557" s="201"/>
      <c r="N557" s="244"/>
      <c r="O557" s="279"/>
    </row>
    <row r="558" spans="2:15">
      <c r="B558" s="202"/>
      <c r="C558" s="707" t="s">
        <v>313</v>
      </c>
      <c r="D558" s="708"/>
      <c r="E558" s="465">
        <v>50</v>
      </c>
      <c r="F558" s="465" t="s">
        <v>123</v>
      </c>
      <c r="G558" s="399"/>
      <c r="H558" s="399"/>
      <c r="I558" s="568"/>
      <c r="J558" s="399"/>
      <c r="K558" s="399"/>
      <c r="L558" s="201"/>
      <c r="N558" s="244"/>
      <c r="O558" s="279"/>
    </row>
    <row r="559" spans="2:15">
      <c r="B559" s="202"/>
      <c r="C559" s="707" t="s">
        <v>314</v>
      </c>
      <c r="D559" s="708"/>
      <c r="E559" s="465"/>
      <c r="F559" s="465"/>
      <c r="G559" s="399"/>
      <c r="H559" s="399"/>
      <c r="I559" s="568"/>
      <c r="J559" s="399"/>
      <c r="K559" s="399"/>
      <c r="L559" s="201"/>
      <c r="N559" s="244"/>
      <c r="O559" s="279"/>
    </row>
    <row r="560" spans="2:15">
      <c r="B560" s="202"/>
      <c r="C560" s="707" t="s">
        <v>313</v>
      </c>
      <c r="D560" s="708"/>
      <c r="E560" s="465">
        <v>280</v>
      </c>
      <c r="F560" s="465" t="s">
        <v>123</v>
      </c>
      <c r="G560" s="399"/>
      <c r="H560" s="399"/>
      <c r="I560" s="568"/>
      <c r="J560" s="399"/>
      <c r="K560" s="399"/>
      <c r="L560" s="201"/>
      <c r="N560" s="244"/>
      <c r="O560" s="279"/>
    </row>
    <row r="561" spans="2:15">
      <c r="B561" s="202"/>
      <c r="C561" s="707" t="s">
        <v>315</v>
      </c>
      <c r="D561" s="708"/>
      <c r="E561" s="465"/>
      <c r="F561" s="465"/>
      <c r="G561" s="399"/>
      <c r="H561" s="399"/>
      <c r="I561" s="568"/>
      <c r="J561" s="399"/>
      <c r="K561" s="399"/>
      <c r="L561" s="201"/>
      <c r="N561" s="244"/>
      <c r="O561" s="279"/>
    </row>
    <row r="562" spans="2:15">
      <c r="B562" s="202"/>
      <c r="C562" s="707" t="s">
        <v>310</v>
      </c>
      <c r="D562" s="708"/>
      <c r="E562" s="465">
        <v>500</v>
      </c>
      <c r="F562" s="465" t="s">
        <v>238</v>
      </c>
      <c r="G562" s="399"/>
      <c r="H562" s="399"/>
      <c r="I562" s="568"/>
      <c r="J562" s="399"/>
      <c r="K562" s="399"/>
      <c r="L562" s="201"/>
      <c r="O562" s="281"/>
    </row>
    <row r="563" spans="2:15">
      <c r="B563" s="202"/>
      <c r="C563" s="707" t="s">
        <v>316</v>
      </c>
      <c r="D563" s="708"/>
      <c r="E563" s="465"/>
      <c r="F563" s="465"/>
      <c r="G563" s="399"/>
      <c r="H563" s="399"/>
      <c r="I563" s="568"/>
      <c r="J563" s="399"/>
      <c r="K563" s="399"/>
      <c r="L563" s="201"/>
    </row>
    <row r="564" spans="2:15">
      <c r="B564" s="198"/>
      <c r="C564" s="707" t="s">
        <v>317</v>
      </c>
      <c r="D564" s="708"/>
      <c r="E564" s="465"/>
      <c r="F564" s="465"/>
      <c r="G564" s="399"/>
      <c r="H564" s="399"/>
      <c r="I564" s="568"/>
      <c r="J564" s="399"/>
      <c r="K564" s="399"/>
      <c r="L564" s="201"/>
    </row>
    <row r="565" spans="2:15">
      <c r="B565" s="198"/>
      <c r="C565" s="707" t="s">
        <v>318</v>
      </c>
      <c r="D565" s="708"/>
      <c r="E565" s="501">
        <v>145</v>
      </c>
      <c r="F565" s="501" t="s">
        <v>123</v>
      </c>
      <c r="G565" s="577"/>
      <c r="H565" s="399"/>
      <c r="I565" s="568"/>
      <c r="J565" s="399"/>
      <c r="K565" s="399"/>
      <c r="L565" s="201"/>
    </row>
    <row r="566" spans="2:15">
      <c r="B566" s="198"/>
      <c r="C566" s="802" t="s">
        <v>319</v>
      </c>
      <c r="D566" s="803"/>
      <c r="E566" s="501"/>
      <c r="F566" s="501"/>
      <c r="G566" s="577"/>
      <c r="H566" s="399"/>
      <c r="I566" s="568"/>
      <c r="J566" s="399"/>
      <c r="K566" s="399"/>
      <c r="L566" s="201"/>
    </row>
    <row r="567" spans="2:15">
      <c r="B567" s="198"/>
      <c r="C567" s="802" t="s">
        <v>320</v>
      </c>
      <c r="D567" s="803"/>
      <c r="E567" s="501">
        <v>1</v>
      </c>
      <c r="F567" s="501" t="s">
        <v>122</v>
      </c>
      <c r="G567" s="577"/>
      <c r="H567" s="399"/>
      <c r="I567" s="568"/>
      <c r="J567" s="399"/>
      <c r="K567" s="399"/>
      <c r="L567" s="201"/>
    </row>
    <row r="568" spans="2:15">
      <c r="B568" s="198"/>
      <c r="C568" s="802" t="s">
        <v>321</v>
      </c>
      <c r="D568" s="803"/>
      <c r="E568" s="501">
        <v>1</v>
      </c>
      <c r="F568" s="501" t="s">
        <v>122</v>
      </c>
      <c r="G568" s="577"/>
      <c r="H568" s="399"/>
      <c r="I568" s="568"/>
      <c r="J568" s="399"/>
      <c r="K568" s="399"/>
      <c r="L568" s="201"/>
    </row>
    <row r="569" spans="2:15">
      <c r="B569" s="198"/>
      <c r="C569" s="802" t="s">
        <v>322</v>
      </c>
      <c r="D569" s="803"/>
      <c r="E569" s="501">
        <v>1</v>
      </c>
      <c r="F569" s="389" t="s">
        <v>122</v>
      </c>
      <c r="G569" s="568"/>
      <c r="H569" s="399"/>
      <c r="I569" s="568"/>
      <c r="J569" s="399"/>
      <c r="K569" s="399"/>
      <c r="L569" s="201"/>
    </row>
    <row r="570" spans="2:15">
      <c r="B570" s="198"/>
      <c r="C570" s="802" t="s">
        <v>323</v>
      </c>
      <c r="D570" s="803"/>
      <c r="E570" s="501">
        <v>1</v>
      </c>
      <c r="F570" s="501" t="s">
        <v>122</v>
      </c>
      <c r="G570" s="577"/>
      <c r="H570" s="399"/>
      <c r="I570" s="577"/>
      <c r="J570" s="399"/>
      <c r="K570" s="399"/>
      <c r="L570" s="250" t="s">
        <v>357</v>
      </c>
    </row>
    <row r="571" spans="2:15">
      <c r="B571" s="198"/>
      <c r="C571" s="796" t="s">
        <v>21</v>
      </c>
      <c r="D571" s="797"/>
      <c r="E571" s="501"/>
      <c r="F571" s="501"/>
      <c r="G571" s="577"/>
      <c r="H571" s="498">
        <f>SUM(H555:H570)</f>
        <v>0</v>
      </c>
      <c r="I571" s="582"/>
      <c r="J571" s="498">
        <f>SUM(J555:J570)</f>
        <v>0</v>
      </c>
      <c r="K571" s="498">
        <f>SUM(K555:K570)</f>
        <v>0</v>
      </c>
      <c r="L571" s="201"/>
    </row>
  </sheetData>
  <mergeCells count="301">
    <mergeCell ref="C571:D571"/>
    <mergeCell ref="C468:D468"/>
    <mergeCell ref="C566:D566"/>
    <mergeCell ref="C567:D567"/>
    <mergeCell ref="C568:D568"/>
    <mergeCell ref="C569:D569"/>
    <mergeCell ref="C570:D570"/>
    <mergeCell ref="C524:D524"/>
    <mergeCell ref="C516:D516"/>
    <mergeCell ref="C531:D531"/>
    <mergeCell ref="C538:D538"/>
    <mergeCell ref="C542:D542"/>
    <mergeCell ref="C543:D543"/>
    <mergeCell ref="C544:D544"/>
    <mergeCell ref="C545:D545"/>
    <mergeCell ref="C546:D546"/>
    <mergeCell ref="C547:D547"/>
    <mergeCell ref="C551:D551"/>
    <mergeCell ref="C564:D564"/>
    <mergeCell ref="C565:D565"/>
    <mergeCell ref="C534:D534"/>
    <mergeCell ref="C535:D535"/>
    <mergeCell ref="C525:D525"/>
    <mergeCell ref="C526:D526"/>
    <mergeCell ref="C536:D536"/>
    <mergeCell ref="C537:D537"/>
    <mergeCell ref="C539:D539"/>
    <mergeCell ref="C540:D540"/>
    <mergeCell ref="C541:D541"/>
    <mergeCell ref="C527:D527"/>
    <mergeCell ref="C528:D528"/>
    <mergeCell ref="C529:D529"/>
    <mergeCell ref="C530:D530"/>
    <mergeCell ref="C532:D532"/>
    <mergeCell ref="C533:D533"/>
    <mergeCell ref="C496:D496"/>
    <mergeCell ref="C495:D495"/>
    <mergeCell ref="C517:D517"/>
    <mergeCell ref="C518:D518"/>
    <mergeCell ref="C519:D519"/>
    <mergeCell ref="C520:D520"/>
    <mergeCell ref="C521:D521"/>
    <mergeCell ref="C522:D522"/>
    <mergeCell ref="C523:D523"/>
    <mergeCell ref="C349:D349"/>
    <mergeCell ref="C411:D411"/>
    <mergeCell ref="C416:D416"/>
    <mergeCell ref="C439:D439"/>
    <mergeCell ref="C494:D494"/>
    <mergeCell ref="C515:D515"/>
    <mergeCell ref="C514:D514"/>
    <mergeCell ref="C513:D513"/>
    <mergeCell ref="C512:D512"/>
    <mergeCell ref="C511:D511"/>
    <mergeCell ref="C510:D510"/>
    <mergeCell ref="C509:D509"/>
    <mergeCell ref="C508:D508"/>
    <mergeCell ref="C507:D507"/>
    <mergeCell ref="C506:D506"/>
    <mergeCell ref="C505:D505"/>
    <mergeCell ref="C504:D504"/>
    <mergeCell ref="C503:D503"/>
    <mergeCell ref="C502:D502"/>
    <mergeCell ref="C501:D501"/>
    <mergeCell ref="C500:D500"/>
    <mergeCell ref="C499:D499"/>
    <mergeCell ref="C498:D498"/>
    <mergeCell ref="C497:D497"/>
    <mergeCell ref="C562:D562"/>
    <mergeCell ref="C377:D377"/>
    <mergeCell ref="C378:D378"/>
    <mergeCell ref="C132:D132"/>
    <mergeCell ref="C142:D142"/>
    <mergeCell ref="C143:D143"/>
    <mergeCell ref="C553:D553"/>
    <mergeCell ref="C552:D552"/>
    <mergeCell ref="C360:D360"/>
    <mergeCell ref="C561:D561"/>
    <mergeCell ref="C559:D559"/>
    <mergeCell ref="C560:D560"/>
    <mergeCell ref="C554:D554"/>
    <mergeCell ref="C555:D555"/>
    <mergeCell ref="C556:D556"/>
    <mergeCell ref="C557:D557"/>
    <mergeCell ref="C558:D558"/>
    <mergeCell ref="C459:D459"/>
    <mergeCell ref="C358:D358"/>
    <mergeCell ref="C356:D356"/>
    <mergeCell ref="C354:D354"/>
    <mergeCell ref="C550:D550"/>
    <mergeCell ref="C548:D548"/>
    <mergeCell ref="C351:D351"/>
    <mergeCell ref="C105:D105"/>
    <mergeCell ref="C355:D355"/>
    <mergeCell ref="C353:D353"/>
    <mergeCell ref="C361:D361"/>
    <mergeCell ref="C363:D363"/>
    <mergeCell ref="C384:D384"/>
    <mergeCell ref="C362:D362"/>
    <mergeCell ref="C137:D137"/>
    <mergeCell ref="C140:D140"/>
    <mergeCell ref="C120:D120"/>
    <mergeCell ref="C124:D124"/>
    <mergeCell ref="C123:D123"/>
    <mergeCell ref="C114:D114"/>
    <mergeCell ref="C115:D115"/>
    <mergeCell ref="C128:D128"/>
    <mergeCell ref="C122:D122"/>
    <mergeCell ref="C117:D117"/>
    <mergeCell ref="C118:D118"/>
    <mergeCell ref="C125:D125"/>
    <mergeCell ref="C208:D208"/>
    <mergeCell ref="C248:D248"/>
    <mergeCell ref="C350:D350"/>
    <mergeCell ref="C288:D288"/>
    <mergeCell ref="C332:D332"/>
    <mergeCell ref="C39:D39"/>
    <mergeCell ref="C40:D40"/>
    <mergeCell ref="C136:D136"/>
    <mergeCell ref="C141:D141"/>
    <mergeCell ref="C133:D133"/>
    <mergeCell ref="C134:D134"/>
    <mergeCell ref="C50:D50"/>
    <mergeCell ref="C58:D58"/>
    <mergeCell ref="C78:D78"/>
    <mergeCell ref="C139:D139"/>
    <mergeCell ref="C43:D43"/>
    <mergeCell ref="C75:D75"/>
    <mergeCell ref="C45:D45"/>
    <mergeCell ref="C47:D47"/>
    <mergeCell ref="C48:D48"/>
    <mergeCell ref="C138:D138"/>
    <mergeCell ref="C129:D129"/>
    <mergeCell ref="C131:D131"/>
    <mergeCell ref="C135:D135"/>
    <mergeCell ref="C130:D130"/>
    <mergeCell ref="C49:D49"/>
    <mergeCell ref="C116:D116"/>
    <mergeCell ref="C68:D68"/>
    <mergeCell ref="C52:D52"/>
    <mergeCell ref="C76:D76"/>
    <mergeCell ref="C99:D99"/>
    <mergeCell ref="C126:D126"/>
    <mergeCell ref="C77:D77"/>
    <mergeCell ref="C82:D82"/>
    <mergeCell ref="C85:D85"/>
    <mergeCell ref="C74:D74"/>
    <mergeCell ref="C106:D106"/>
    <mergeCell ref="C107:D107"/>
    <mergeCell ref="C108:D108"/>
    <mergeCell ref="C110:D110"/>
    <mergeCell ref="C121:D121"/>
    <mergeCell ref="C119:D119"/>
    <mergeCell ref="C109:D109"/>
    <mergeCell ref="C111:D111"/>
    <mergeCell ref="C113:D113"/>
    <mergeCell ref="C83:D83"/>
    <mergeCell ref="C84:D84"/>
    <mergeCell ref="C100:D100"/>
    <mergeCell ref="C79:D79"/>
    <mergeCell ref="C80:D80"/>
    <mergeCell ref="C81:D81"/>
    <mergeCell ref="C101:D101"/>
    <mergeCell ref="C104:D104"/>
    <mergeCell ref="C55:D55"/>
    <mergeCell ref="C56:D56"/>
    <mergeCell ref="C57:D57"/>
    <mergeCell ref="C69:D69"/>
    <mergeCell ref="C72:D72"/>
    <mergeCell ref="C73:D73"/>
    <mergeCell ref="C62:D62"/>
    <mergeCell ref="C63:D63"/>
    <mergeCell ref="C64:D64"/>
    <mergeCell ref="C65:D65"/>
    <mergeCell ref="C66:D66"/>
    <mergeCell ref="C67:D67"/>
    <mergeCell ref="C71:D71"/>
    <mergeCell ref="C59:D59"/>
    <mergeCell ref="C60:D60"/>
    <mergeCell ref="C70:D70"/>
    <mergeCell ref="C61:D61"/>
    <mergeCell ref="B1:L1"/>
    <mergeCell ref="B2:L2"/>
    <mergeCell ref="B4:L4"/>
    <mergeCell ref="B5:L5"/>
    <mergeCell ref="C44:D44"/>
    <mergeCell ref="C46:D46"/>
    <mergeCell ref="B3:L3"/>
    <mergeCell ref="C10:D10"/>
    <mergeCell ref="C42:D42"/>
    <mergeCell ref="C19:D19"/>
    <mergeCell ref="C20:D20"/>
    <mergeCell ref="C21:D21"/>
    <mergeCell ref="C22:D22"/>
    <mergeCell ref="C23:D23"/>
    <mergeCell ref="C14:D14"/>
    <mergeCell ref="C18:D18"/>
    <mergeCell ref="C15:D15"/>
    <mergeCell ref="C16:D16"/>
    <mergeCell ref="C17:D17"/>
    <mergeCell ref="C29:D29"/>
    <mergeCell ref="C30:D30"/>
    <mergeCell ref="C41:D41"/>
    <mergeCell ref="C36:D36"/>
    <mergeCell ref="F8:F9"/>
    <mergeCell ref="C352:D352"/>
    <mergeCell ref="L8:L9"/>
    <mergeCell ref="B8:B9"/>
    <mergeCell ref="B6:L6"/>
    <mergeCell ref="B7:L7"/>
    <mergeCell ref="C8:D9"/>
    <mergeCell ref="E8:E9"/>
    <mergeCell ref="C37:D37"/>
    <mergeCell ref="C24:D24"/>
    <mergeCell ref="C25:D25"/>
    <mergeCell ref="C26:D26"/>
    <mergeCell ref="C27:D27"/>
    <mergeCell ref="C28:D28"/>
    <mergeCell ref="C12:D12"/>
    <mergeCell ref="C32:D32"/>
    <mergeCell ref="C31:D31"/>
    <mergeCell ref="C33:D33"/>
    <mergeCell ref="C34:D34"/>
    <mergeCell ref="C35:D35"/>
    <mergeCell ref="C13:D13"/>
    <mergeCell ref="C11:D11"/>
    <mergeCell ref="C51:D51"/>
    <mergeCell ref="C53:D53"/>
    <mergeCell ref="C54:D54"/>
    <mergeCell ref="C98:D98"/>
    <mergeCell ref="C38:D38"/>
    <mergeCell ref="C492:D492"/>
    <mergeCell ref="C493:D493"/>
    <mergeCell ref="C461:D461"/>
    <mergeCell ref="C486:D486"/>
    <mergeCell ref="C487:D487"/>
    <mergeCell ref="C488:D488"/>
    <mergeCell ref="C489:D489"/>
    <mergeCell ref="C490:D490"/>
    <mergeCell ref="C491:D491"/>
    <mergeCell ref="C462:D462"/>
    <mergeCell ref="C463:D463"/>
    <mergeCell ref="C464:D464"/>
    <mergeCell ref="C465:D465"/>
    <mergeCell ref="C466:D466"/>
    <mergeCell ref="C467:D467"/>
    <mergeCell ref="C483:D483"/>
    <mergeCell ref="C484:D484"/>
    <mergeCell ref="C457:D457"/>
    <mergeCell ref="C455:D455"/>
    <mergeCell ref="C458:D458"/>
    <mergeCell ref="C386:D386"/>
    <mergeCell ref="C385:D385"/>
    <mergeCell ref="C549:D549"/>
    <mergeCell ref="C167:D167"/>
    <mergeCell ref="C359:D359"/>
    <mergeCell ref="C166:D166"/>
    <mergeCell ref="C357:D357"/>
    <mergeCell ref="C127:D127"/>
    <mergeCell ref="C460:D460"/>
    <mergeCell ref="C563:D563"/>
    <mergeCell ref="C364:D364"/>
    <mergeCell ref="C367:D367"/>
    <mergeCell ref="C365:D365"/>
    <mergeCell ref="C366:D366"/>
    <mergeCell ref="C417:D417"/>
    <mergeCell ref="C388:D388"/>
    <mergeCell ref="C485:D485"/>
    <mergeCell ref="C368:D368"/>
    <mergeCell ref="C380:D380"/>
    <mergeCell ref="C369:D369"/>
    <mergeCell ref="C370:D370"/>
    <mergeCell ref="C383:D383"/>
    <mergeCell ref="C387:D387"/>
    <mergeCell ref="C456:D456"/>
    <mergeCell ref="C379:D379"/>
    <mergeCell ref="C443:D443"/>
    <mergeCell ref="C444:D444"/>
    <mergeCell ref="C445:D445"/>
    <mergeCell ref="C446:D446"/>
    <mergeCell ref="C447:D447"/>
    <mergeCell ref="C448:D448"/>
    <mergeCell ref="C449:D449"/>
    <mergeCell ref="C452:D452"/>
    <mergeCell ref="C453:D453"/>
    <mergeCell ref="I8:J8"/>
    <mergeCell ref="G8:H8"/>
    <mergeCell ref="C102:D102"/>
    <mergeCell ref="C103:D103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</mergeCells>
  <phoneticPr fontId="46" type="noConversion"/>
  <pageMargins left="0.31496062992125984" right="0.33" top="0.74803149606299213" bottom="0.74803149606299213" header="0.31496062992125984" footer="0.31496062992125984"/>
  <pageSetup scale="57" orientation="portrait" horizontalDpi="4294967293" verticalDpi="4294967293" r:id="rId1"/>
  <headerFooter>
    <oddHeader>&amp;R&amp;"Angsana New,ธรรมดา"&amp;14แบบปร.4(ก)แผ่น &amp;P/&amp;N</oddHeader>
  </headerFooter>
  <rowBreaks count="15" manualBreakCount="15">
    <brk id="42" min="1" max="11" man="1"/>
    <brk id="77" min="1" max="11" man="1"/>
    <brk id="111" min="1" max="11" man="1"/>
    <brk id="142" min="1" max="11" man="1"/>
    <brk id="166" min="1" max="11" man="1"/>
    <brk id="208" min="1" max="11" man="1"/>
    <brk id="248" min="1" max="11" man="1"/>
    <brk id="288" min="1" max="11" man="1"/>
    <brk id="332" min="1" max="11" man="1"/>
    <brk id="350" min="1" max="11" man="1"/>
    <brk id="388" min="1" max="11" man="1"/>
    <brk id="416" min="1" max="11" man="1"/>
    <brk id="460" min="1" max="11" man="1"/>
    <brk id="493" min="1" max="11" man="1"/>
    <brk id="531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1080"/>
  </sheetPr>
  <dimension ref="A1:T59"/>
  <sheetViews>
    <sheetView view="pageBreakPreview" topLeftCell="B37" zoomScaleNormal="100" zoomScaleSheetLayoutView="100" workbookViewId="0">
      <selection activeCell="G50" sqref="G50:H51"/>
    </sheetView>
  </sheetViews>
  <sheetFormatPr defaultRowHeight="24"/>
  <cols>
    <col min="1" max="1" width="6.83203125" style="35" hidden="1" customWidth="1"/>
    <col min="2" max="2" width="5.83203125" style="273" customWidth="1"/>
    <col min="3" max="3" width="9.5" style="274" customWidth="1"/>
    <col min="4" max="4" width="59.83203125" style="273" customWidth="1"/>
    <col min="5" max="6" width="8.83203125" style="530" customWidth="1"/>
    <col min="7" max="7" width="16.6640625" style="276" customWidth="1"/>
    <col min="8" max="8" width="14.1640625" style="276" customWidth="1"/>
    <col min="9" max="9" width="12.1640625" style="276" bestFit="1" customWidth="1"/>
    <col min="10" max="10" width="10.83203125" style="276" customWidth="1"/>
    <col min="11" max="11" width="18.6640625" style="276" customWidth="1"/>
    <col min="12" max="12" width="10.6640625" style="275" customWidth="1"/>
    <col min="13" max="13" width="16.5" style="33" customWidth="1"/>
    <col min="14" max="14" width="18.1640625" style="34" customWidth="1"/>
    <col min="15" max="15" width="15.6640625" style="35" customWidth="1"/>
    <col min="16" max="16" width="12.33203125" style="35" customWidth="1"/>
    <col min="17" max="17" width="10.83203125" style="39" customWidth="1"/>
    <col min="18" max="18" width="10.6640625" style="39" customWidth="1"/>
    <col min="19" max="19" width="10.33203125" style="38" customWidth="1"/>
    <col min="20" max="20" width="14.6640625" style="39" customWidth="1"/>
    <col min="21" max="16384" width="9.33203125" style="35"/>
  </cols>
  <sheetData>
    <row r="1" spans="2:20" ht="35.25" customHeight="1">
      <c r="B1" s="804" t="s">
        <v>50</v>
      </c>
      <c r="C1" s="804"/>
      <c r="D1" s="804"/>
      <c r="E1" s="804"/>
      <c r="F1" s="804"/>
      <c r="G1" s="804"/>
      <c r="H1" s="804"/>
      <c r="I1" s="804"/>
      <c r="J1" s="804"/>
      <c r="K1" s="804"/>
      <c r="L1" s="804"/>
      <c r="Q1" s="35"/>
      <c r="R1" s="35"/>
      <c r="S1" s="35"/>
      <c r="T1" s="35"/>
    </row>
    <row r="2" spans="2:20" ht="22.5" customHeight="1">
      <c r="B2" s="643" t="s">
        <v>365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Q2" s="35"/>
      <c r="R2" s="35"/>
      <c r="S2" s="35"/>
      <c r="T2" s="35"/>
    </row>
    <row r="3" spans="2:20" ht="24" customHeight="1">
      <c r="B3" s="646" t="str">
        <f>ปร5!A3</f>
        <v>ชื่อโครงการ/งานปรับปรุงอาคารคณะวิทยาศาสตร์ (อาคาร 23)</v>
      </c>
      <c r="C3" s="646"/>
      <c r="D3" s="646"/>
      <c r="E3" s="646"/>
      <c r="F3" s="646"/>
      <c r="G3" s="646"/>
      <c r="H3" s="646"/>
      <c r="I3" s="646"/>
      <c r="J3" s="646"/>
      <c r="K3" s="646"/>
      <c r="L3" s="767"/>
      <c r="Q3" s="35"/>
      <c r="R3" s="35"/>
      <c r="S3" s="35"/>
      <c r="T3" s="35"/>
    </row>
    <row r="4" spans="2:20">
      <c r="B4" s="643" t="s">
        <v>108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Q4" s="35"/>
      <c r="R4" s="35"/>
      <c r="S4" s="35"/>
      <c r="T4" s="35"/>
    </row>
    <row r="5" spans="2:20">
      <c r="B5" s="643" t="s">
        <v>107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Q5" s="35"/>
      <c r="R5" s="35"/>
      <c r="S5" s="35"/>
      <c r="T5" s="35"/>
    </row>
    <row r="6" spans="2:20">
      <c r="B6" s="643" t="str">
        <f>ปร5!A6</f>
        <v xml:space="preserve">คำนวณราคากลางโดย 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Q6" s="35"/>
      <c r="R6" s="35"/>
      <c r="S6" s="35"/>
      <c r="T6" s="35"/>
    </row>
    <row r="7" spans="2:20" ht="24.75" thickBot="1">
      <c r="B7" s="653" t="s">
        <v>55</v>
      </c>
      <c r="C7" s="653"/>
      <c r="D7" s="653"/>
      <c r="E7" s="653"/>
      <c r="F7" s="653"/>
      <c r="G7" s="653"/>
      <c r="H7" s="653"/>
      <c r="I7" s="653"/>
      <c r="J7" s="653"/>
      <c r="K7" s="653"/>
      <c r="L7" s="754" t="s">
        <v>55</v>
      </c>
      <c r="Q7" s="35"/>
      <c r="R7" s="35"/>
      <c r="S7" s="35"/>
      <c r="T7" s="35"/>
    </row>
    <row r="8" spans="2:20" ht="22.15" customHeight="1" thickTop="1">
      <c r="B8" s="809" t="s">
        <v>13</v>
      </c>
      <c r="C8" s="805" t="s">
        <v>15</v>
      </c>
      <c r="D8" s="806"/>
      <c r="E8" s="814" t="s">
        <v>16</v>
      </c>
      <c r="F8" s="814" t="s">
        <v>17</v>
      </c>
      <c r="G8" s="812" t="s">
        <v>18</v>
      </c>
      <c r="H8" s="813"/>
      <c r="I8" s="810" t="s">
        <v>19</v>
      </c>
      <c r="J8" s="811"/>
      <c r="K8" s="253" t="s">
        <v>20</v>
      </c>
      <c r="L8" s="254" t="s">
        <v>14</v>
      </c>
      <c r="Q8" s="35"/>
      <c r="R8" s="35"/>
      <c r="S8" s="35"/>
      <c r="T8" s="35"/>
    </row>
    <row r="9" spans="2:20" ht="22.15" customHeight="1">
      <c r="B9" s="752"/>
      <c r="C9" s="807"/>
      <c r="D9" s="808"/>
      <c r="E9" s="815"/>
      <c r="F9" s="815"/>
      <c r="G9" s="506" t="s">
        <v>51</v>
      </c>
      <c r="H9" s="507" t="s">
        <v>52</v>
      </c>
      <c r="I9" s="506" t="s">
        <v>51</v>
      </c>
      <c r="J9" s="507" t="s">
        <v>52</v>
      </c>
      <c r="K9" s="255" t="s">
        <v>53</v>
      </c>
      <c r="L9" s="256"/>
      <c r="Q9" s="35"/>
      <c r="R9" s="35"/>
      <c r="S9" s="35"/>
      <c r="T9" s="35"/>
    </row>
    <row r="10" spans="2:20" ht="22.15" customHeight="1">
      <c r="B10" s="183"/>
      <c r="C10" s="669" t="s">
        <v>102</v>
      </c>
      <c r="D10" s="671"/>
      <c r="E10" s="257"/>
      <c r="F10" s="508"/>
      <c r="G10" s="257"/>
      <c r="H10" s="257"/>
      <c r="I10" s="257"/>
      <c r="J10" s="257"/>
      <c r="K10" s="257"/>
      <c r="L10" s="258"/>
      <c r="Q10" s="35"/>
      <c r="R10" s="35"/>
      <c r="S10" s="35"/>
      <c r="T10" s="35"/>
    </row>
    <row r="11" spans="2:20" ht="22.15" customHeight="1">
      <c r="B11" s="259"/>
      <c r="C11" s="820" t="s">
        <v>103</v>
      </c>
      <c r="D11" s="821"/>
      <c r="E11" s="509"/>
      <c r="F11" s="510"/>
      <c r="G11" s="510"/>
      <c r="H11" s="509"/>
      <c r="I11" s="509"/>
      <c r="J11" s="511"/>
      <c r="K11" s="260"/>
      <c r="L11" s="261"/>
      <c r="Q11" s="35"/>
      <c r="R11" s="35"/>
      <c r="S11" s="35"/>
      <c r="T11" s="35"/>
    </row>
    <row r="12" spans="2:20" ht="22.15" customHeight="1">
      <c r="B12" s="373">
        <v>1</v>
      </c>
      <c r="C12" s="822" t="s">
        <v>132</v>
      </c>
      <c r="D12" s="823"/>
      <c r="E12" s="509"/>
      <c r="F12" s="510"/>
      <c r="G12" s="512"/>
      <c r="H12" s="513"/>
      <c r="I12" s="267"/>
      <c r="J12" s="267"/>
      <c r="K12" s="481"/>
      <c r="L12" s="263"/>
      <c r="Q12" s="35"/>
      <c r="R12" s="35"/>
      <c r="S12" s="35"/>
      <c r="T12" s="35"/>
    </row>
    <row r="13" spans="2:20" ht="22.15" customHeight="1">
      <c r="B13" s="372">
        <v>1.1000000000000001</v>
      </c>
      <c r="C13" s="816" t="s">
        <v>133</v>
      </c>
      <c r="D13" s="817"/>
      <c r="E13" s="514" t="s">
        <v>123</v>
      </c>
      <c r="F13" s="515">
        <v>8</v>
      </c>
      <c r="G13" s="516"/>
      <c r="H13" s="516"/>
      <c r="I13" s="267"/>
      <c r="J13" s="267"/>
      <c r="K13" s="481">
        <f>SUM(H13+J13)</f>
        <v>0</v>
      </c>
      <c r="L13" s="264"/>
      <c r="Q13" s="35"/>
      <c r="R13" s="35"/>
      <c r="S13" s="35"/>
      <c r="T13" s="35"/>
    </row>
    <row r="14" spans="2:20" ht="22.15" customHeight="1">
      <c r="B14" s="374"/>
      <c r="C14" s="375" t="s">
        <v>134</v>
      </c>
      <c r="D14" s="376"/>
      <c r="E14" s="421"/>
      <c r="F14" s="497"/>
      <c r="G14" s="497"/>
      <c r="H14" s="497"/>
      <c r="I14" s="357"/>
      <c r="J14" s="459"/>
      <c r="K14" s="481"/>
      <c r="L14" s="264"/>
      <c r="Q14" s="35"/>
      <c r="R14" s="35"/>
      <c r="S14" s="35"/>
      <c r="T14" s="35"/>
    </row>
    <row r="15" spans="2:20" ht="22.15" customHeight="1">
      <c r="B15" s="373"/>
      <c r="C15" s="377" t="s">
        <v>135</v>
      </c>
      <c r="D15" s="378" t="s">
        <v>136</v>
      </c>
      <c r="E15" s="514"/>
      <c r="F15" s="515"/>
      <c r="G15" s="516"/>
      <c r="H15" s="516"/>
      <c r="I15" s="357"/>
      <c r="J15" s="454"/>
      <c r="K15" s="481"/>
      <c r="L15" s="263"/>
      <c r="Q15" s="35"/>
      <c r="R15" s="35"/>
      <c r="S15" s="35"/>
      <c r="T15" s="35"/>
    </row>
    <row r="16" spans="2:20" ht="22.15" customHeight="1">
      <c r="B16" s="374"/>
      <c r="C16" s="377" t="s">
        <v>135</v>
      </c>
      <c r="D16" s="378" t="s">
        <v>137</v>
      </c>
      <c r="E16" s="421"/>
      <c r="F16" s="497"/>
      <c r="G16" s="497"/>
      <c r="H16" s="497"/>
      <c r="I16" s="357"/>
      <c r="J16" s="454"/>
      <c r="K16" s="481"/>
      <c r="L16" s="263"/>
      <c r="Q16" s="35"/>
      <c r="R16" s="35"/>
      <c r="S16" s="35"/>
      <c r="T16" s="35"/>
    </row>
    <row r="17" spans="2:20" ht="22.15" customHeight="1">
      <c r="B17" s="379"/>
      <c r="C17" s="377" t="s">
        <v>135</v>
      </c>
      <c r="D17" s="378" t="s">
        <v>138</v>
      </c>
      <c r="E17" s="516"/>
      <c r="F17" s="516"/>
      <c r="G17" s="516"/>
      <c r="H17" s="516"/>
      <c r="I17" s="357"/>
      <c r="J17" s="454"/>
      <c r="K17" s="481"/>
      <c r="L17" s="265"/>
      <c r="Q17" s="35"/>
      <c r="R17" s="35"/>
      <c r="S17" s="35"/>
      <c r="T17" s="35"/>
    </row>
    <row r="18" spans="2:20" ht="22.15" customHeight="1">
      <c r="B18" s="381"/>
      <c r="C18" s="377" t="s">
        <v>135</v>
      </c>
      <c r="D18" s="378" t="s">
        <v>139</v>
      </c>
      <c r="E18" s="517"/>
      <c r="F18" s="518"/>
      <c r="G18" s="519"/>
      <c r="H18" s="520"/>
      <c r="I18" s="267"/>
      <c r="J18" s="454"/>
      <c r="K18" s="481"/>
      <c r="L18" s="265"/>
      <c r="Q18" s="35"/>
      <c r="R18" s="35"/>
      <c r="S18" s="35"/>
      <c r="T18" s="35"/>
    </row>
    <row r="19" spans="2:20" ht="22.15" customHeight="1">
      <c r="B19" s="379"/>
      <c r="C19" s="377" t="s">
        <v>135</v>
      </c>
      <c r="D19" s="378" t="s">
        <v>140</v>
      </c>
      <c r="E19" s="505"/>
      <c r="F19" s="521"/>
      <c r="G19" s="505"/>
      <c r="H19" s="505"/>
      <c r="I19" s="522"/>
      <c r="J19" s="454"/>
      <c r="K19" s="482"/>
      <c r="L19" s="265"/>
      <c r="Q19" s="35"/>
      <c r="R19" s="35"/>
      <c r="S19" s="35"/>
      <c r="T19" s="35"/>
    </row>
    <row r="20" spans="2:20" ht="22.15" customHeight="1">
      <c r="B20" s="380"/>
      <c r="C20" s="377" t="s">
        <v>135</v>
      </c>
      <c r="D20" s="378" t="s">
        <v>141</v>
      </c>
      <c r="E20" s="516"/>
      <c r="F20" s="523"/>
      <c r="G20" s="516"/>
      <c r="H20" s="516"/>
      <c r="I20" s="522"/>
      <c r="J20" s="454"/>
      <c r="K20" s="482"/>
      <c r="L20" s="265"/>
      <c r="Q20" s="35"/>
      <c r="R20" s="35"/>
      <c r="S20" s="35"/>
      <c r="T20" s="35"/>
    </row>
    <row r="21" spans="2:20" ht="22.15" customHeight="1">
      <c r="B21" s="380"/>
      <c r="C21" s="377" t="s">
        <v>135</v>
      </c>
      <c r="D21" s="378" t="s">
        <v>142</v>
      </c>
      <c r="E21" s="516"/>
      <c r="F21" s="523"/>
      <c r="G21" s="516"/>
      <c r="H21" s="516"/>
      <c r="I21" s="522"/>
      <c r="J21" s="454"/>
      <c r="K21" s="482"/>
      <c r="L21" s="265"/>
      <c r="Q21" s="35"/>
      <c r="R21" s="35"/>
      <c r="S21" s="35"/>
      <c r="T21" s="35"/>
    </row>
    <row r="22" spans="2:20" ht="22.15" customHeight="1">
      <c r="B22" s="380">
        <v>1.2</v>
      </c>
      <c r="C22" s="826" t="s">
        <v>143</v>
      </c>
      <c r="D22" s="827"/>
      <c r="E22" s="514" t="s">
        <v>123</v>
      </c>
      <c r="F22" s="515">
        <v>4</v>
      </c>
      <c r="G22" s="516"/>
      <c r="H22" s="516"/>
      <c r="I22" s="522"/>
      <c r="J22" s="454"/>
      <c r="K22" s="481">
        <f>SUM(H22+J22)</f>
        <v>0</v>
      </c>
      <c r="L22" s="265"/>
      <c r="Q22" s="35"/>
      <c r="R22" s="35"/>
      <c r="S22" s="35"/>
      <c r="T22" s="35"/>
    </row>
    <row r="23" spans="2:20" ht="22.15" customHeight="1">
      <c r="B23" s="380"/>
      <c r="C23" s="377" t="s">
        <v>340</v>
      </c>
      <c r="D23" s="378"/>
      <c r="E23" s="516"/>
      <c r="F23" s="523"/>
      <c r="G23" s="516"/>
      <c r="H23" s="516"/>
      <c r="I23" s="522"/>
      <c r="J23" s="454"/>
      <c r="K23" s="482"/>
      <c r="L23" s="265"/>
      <c r="Q23" s="35"/>
      <c r="R23" s="35"/>
      <c r="S23" s="35"/>
      <c r="T23" s="35"/>
    </row>
    <row r="24" spans="2:20" ht="22.15" customHeight="1">
      <c r="B24" s="381">
        <v>2</v>
      </c>
      <c r="C24" s="824" t="s">
        <v>144</v>
      </c>
      <c r="D24" s="825"/>
      <c r="E24" s="516"/>
      <c r="F24" s="523"/>
      <c r="G24" s="516"/>
      <c r="H24" s="516"/>
      <c r="I24" s="522"/>
      <c r="J24" s="454"/>
      <c r="K24" s="482"/>
      <c r="L24" s="265"/>
      <c r="Q24" s="35"/>
      <c r="R24" s="35"/>
      <c r="S24" s="35"/>
      <c r="T24" s="35"/>
    </row>
    <row r="25" spans="2:20" ht="22.15" customHeight="1">
      <c r="B25" s="380"/>
      <c r="C25" s="816" t="s">
        <v>133</v>
      </c>
      <c r="D25" s="817"/>
      <c r="E25" s="514" t="s">
        <v>123</v>
      </c>
      <c r="F25" s="515">
        <v>12</v>
      </c>
      <c r="G25" s="516"/>
      <c r="H25" s="516"/>
      <c r="I25" s="267"/>
      <c r="J25" s="481"/>
      <c r="K25" s="481">
        <f>SUM(H25+J25)</f>
        <v>0</v>
      </c>
      <c r="L25" s="265"/>
      <c r="Q25" s="35"/>
      <c r="R25" s="35"/>
      <c r="S25" s="35"/>
      <c r="T25" s="35"/>
    </row>
    <row r="26" spans="2:20" ht="22.15" customHeight="1">
      <c r="B26" s="380"/>
      <c r="C26" s="483" t="s">
        <v>134</v>
      </c>
      <c r="D26" s="376"/>
      <c r="E26" s="421"/>
      <c r="F26" s="497"/>
      <c r="G26" s="516"/>
      <c r="H26" s="516"/>
      <c r="I26" s="460"/>
      <c r="J26" s="454"/>
      <c r="K26" s="482"/>
      <c r="L26" s="265"/>
      <c r="Q26" s="35"/>
      <c r="R26" s="35"/>
      <c r="S26" s="35"/>
      <c r="T26" s="35"/>
    </row>
    <row r="27" spans="2:20" ht="22.15" customHeight="1">
      <c r="B27" s="373"/>
      <c r="C27" s="377" t="s">
        <v>135</v>
      </c>
      <c r="D27" s="378" t="s">
        <v>145</v>
      </c>
      <c r="E27" s="514"/>
      <c r="F27" s="515"/>
      <c r="G27" s="516"/>
      <c r="H27" s="516"/>
      <c r="I27" s="522"/>
      <c r="J27" s="454"/>
      <c r="K27" s="482"/>
      <c r="L27" s="265"/>
      <c r="Q27" s="35"/>
      <c r="R27" s="35"/>
      <c r="S27" s="35"/>
      <c r="T27" s="35"/>
    </row>
    <row r="28" spans="2:20" ht="22.15" customHeight="1">
      <c r="B28" s="374"/>
      <c r="C28" s="377" t="s">
        <v>135</v>
      </c>
      <c r="D28" s="378" t="s">
        <v>146</v>
      </c>
      <c r="E28" s="421"/>
      <c r="F28" s="497"/>
      <c r="G28" s="497"/>
      <c r="H28" s="497"/>
      <c r="I28" s="522"/>
      <c r="J28" s="522"/>
      <c r="K28" s="266"/>
      <c r="L28" s="265"/>
      <c r="Q28" s="35"/>
      <c r="R28" s="35"/>
      <c r="S28" s="35"/>
      <c r="T28" s="35"/>
    </row>
    <row r="29" spans="2:20" ht="22.15" customHeight="1">
      <c r="B29" s="373"/>
      <c r="C29" s="377" t="s">
        <v>135</v>
      </c>
      <c r="D29" s="378" t="s">
        <v>147</v>
      </c>
      <c r="E29" s="516"/>
      <c r="F29" s="516"/>
      <c r="G29" s="516"/>
      <c r="H29" s="516"/>
      <c r="I29" s="522"/>
      <c r="J29" s="522"/>
      <c r="K29" s="266"/>
      <c r="L29" s="265"/>
      <c r="Q29" s="35"/>
      <c r="R29" s="35"/>
      <c r="S29" s="35"/>
      <c r="T29" s="35"/>
    </row>
    <row r="30" spans="2:20" ht="22.15" customHeight="1">
      <c r="B30" s="373"/>
      <c r="C30" s="377" t="s">
        <v>135</v>
      </c>
      <c r="D30" s="378" t="s">
        <v>148</v>
      </c>
      <c r="E30" s="517"/>
      <c r="F30" s="518"/>
      <c r="G30" s="516"/>
      <c r="H30" s="516"/>
      <c r="I30" s="522"/>
      <c r="J30" s="522"/>
      <c r="K30" s="266"/>
      <c r="L30" s="265"/>
      <c r="Q30" s="35"/>
      <c r="R30" s="35"/>
      <c r="S30" s="35"/>
      <c r="T30" s="35"/>
    </row>
    <row r="31" spans="2:20" ht="22.15" customHeight="1">
      <c r="B31" s="374"/>
      <c r="C31" s="377" t="s">
        <v>135</v>
      </c>
      <c r="D31" s="378" t="s">
        <v>149</v>
      </c>
      <c r="E31" s="505"/>
      <c r="F31" s="521"/>
      <c r="G31" s="497"/>
      <c r="H31" s="497"/>
      <c r="I31" s="432"/>
      <c r="J31" s="432"/>
      <c r="K31" s="361"/>
      <c r="L31" s="265"/>
      <c r="Q31" s="35"/>
      <c r="R31" s="35"/>
      <c r="S31" s="35"/>
      <c r="T31" s="35"/>
    </row>
    <row r="32" spans="2:20" ht="22.15" customHeight="1">
      <c r="B32" s="379"/>
      <c r="C32" s="377" t="s">
        <v>135</v>
      </c>
      <c r="D32" s="378" t="s">
        <v>150</v>
      </c>
      <c r="E32" s="516"/>
      <c r="F32" s="523"/>
      <c r="G32" s="516"/>
      <c r="H32" s="516"/>
      <c r="I32" s="432"/>
      <c r="J32" s="432"/>
      <c r="K32" s="361"/>
      <c r="L32" s="265"/>
      <c r="Q32" s="35"/>
      <c r="R32" s="35"/>
      <c r="S32" s="35"/>
      <c r="T32" s="35"/>
    </row>
    <row r="33" spans="2:20" ht="22.15" customHeight="1">
      <c r="B33" s="381"/>
      <c r="C33" s="377" t="s">
        <v>135</v>
      </c>
      <c r="D33" s="378" t="s">
        <v>151</v>
      </c>
      <c r="E33" s="516"/>
      <c r="F33" s="523"/>
      <c r="G33" s="519"/>
      <c r="H33" s="520"/>
      <c r="I33" s="432"/>
      <c r="J33" s="432"/>
      <c r="K33" s="361"/>
      <c r="L33" s="265"/>
      <c r="Q33" s="35"/>
      <c r="R33" s="35"/>
      <c r="S33" s="35"/>
      <c r="T33" s="35"/>
    </row>
    <row r="34" spans="2:20" ht="22.15" customHeight="1">
      <c r="B34" s="380"/>
      <c r="C34" s="377" t="s">
        <v>135</v>
      </c>
      <c r="D34" s="378" t="s">
        <v>152</v>
      </c>
      <c r="E34" s="516"/>
      <c r="F34" s="523"/>
      <c r="G34" s="516"/>
      <c r="H34" s="513"/>
      <c r="I34" s="432"/>
      <c r="J34" s="432"/>
      <c r="K34" s="361"/>
      <c r="L34" s="265"/>
      <c r="Q34" s="35"/>
      <c r="R34" s="35"/>
      <c r="S34" s="35"/>
      <c r="T34" s="35"/>
    </row>
    <row r="35" spans="2:20" ht="22.15" customHeight="1">
      <c r="B35" s="380"/>
      <c r="C35" s="377" t="s">
        <v>135</v>
      </c>
      <c r="D35" s="378" t="s">
        <v>153</v>
      </c>
      <c r="E35" s="513"/>
      <c r="F35" s="523"/>
      <c r="G35" s="516"/>
      <c r="H35" s="513"/>
      <c r="I35" s="432"/>
      <c r="J35" s="432"/>
      <c r="K35" s="361"/>
      <c r="L35" s="265"/>
      <c r="Q35" s="35"/>
      <c r="R35" s="35"/>
      <c r="S35" s="35"/>
      <c r="T35" s="35"/>
    </row>
    <row r="36" spans="2:20" ht="22.15" customHeight="1">
      <c r="B36" s="379"/>
      <c r="C36" s="377" t="s">
        <v>135</v>
      </c>
      <c r="D36" s="378" t="s">
        <v>154</v>
      </c>
      <c r="E36" s="516"/>
      <c r="F36" s="516"/>
      <c r="G36" s="516"/>
      <c r="H36" s="516"/>
      <c r="I36" s="432"/>
      <c r="J36" s="432"/>
      <c r="K36" s="361"/>
      <c r="L36" s="265"/>
      <c r="Q36" s="35"/>
      <c r="R36" s="35"/>
      <c r="S36" s="35"/>
      <c r="T36" s="35"/>
    </row>
    <row r="37" spans="2:20" ht="22.15" customHeight="1">
      <c r="B37" s="380"/>
      <c r="C37" s="377" t="s">
        <v>135</v>
      </c>
      <c r="D37" s="378" t="s">
        <v>155</v>
      </c>
      <c r="E37" s="513"/>
      <c r="F37" s="523"/>
      <c r="G37" s="516"/>
      <c r="H37" s="513"/>
      <c r="I37" s="360"/>
      <c r="J37" s="360"/>
      <c r="K37" s="361"/>
      <c r="L37" s="265"/>
      <c r="Q37" s="35"/>
      <c r="R37" s="35"/>
      <c r="S37" s="35"/>
      <c r="T37" s="35"/>
    </row>
    <row r="38" spans="2:20" ht="22.15" customHeight="1">
      <c r="B38" s="380"/>
      <c r="C38" s="377" t="s">
        <v>135</v>
      </c>
      <c r="D38" s="378" t="s">
        <v>156</v>
      </c>
      <c r="E38" s="516"/>
      <c r="F38" s="516"/>
      <c r="G38" s="516"/>
      <c r="H38" s="516"/>
      <c r="I38" s="360"/>
      <c r="J38" s="360"/>
      <c r="K38" s="361"/>
      <c r="L38" s="265"/>
      <c r="Q38" s="35"/>
      <c r="R38" s="35"/>
      <c r="S38" s="35"/>
      <c r="T38" s="35"/>
    </row>
    <row r="39" spans="2:20" ht="22.15" customHeight="1">
      <c r="B39" s="373">
        <v>3</v>
      </c>
      <c r="C39" s="384" t="s">
        <v>240</v>
      </c>
      <c r="D39" s="378"/>
      <c r="E39" s="516"/>
      <c r="F39" s="523"/>
      <c r="G39" s="516"/>
      <c r="H39" s="516"/>
      <c r="I39" s="516"/>
      <c r="J39" s="516"/>
      <c r="K39" s="505"/>
      <c r="L39" s="265"/>
      <c r="Q39" s="35"/>
      <c r="R39" s="35"/>
      <c r="S39" s="35"/>
      <c r="T39" s="35"/>
    </row>
    <row r="40" spans="2:20" ht="22.15" customHeight="1">
      <c r="B40" s="374"/>
      <c r="C40" s="382" t="s">
        <v>133</v>
      </c>
      <c r="D40" s="383"/>
      <c r="E40" s="514" t="s">
        <v>123</v>
      </c>
      <c r="F40" s="515">
        <v>6</v>
      </c>
      <c r="G40" s="516"/>
      <c r="H40" s="516"/>
      <c r="I40" s="516"/>
      <c r="J40" s="516"/>
      <c r="K40" s="520">
        <f>SUM(H40+J40)</f>
        <v>0</v>
      </c>
      <c r="L40" s="265"/>
      <c r="Q40" s="35"/>
      <c r="R40" s="35"/>
      <c r="S40" s="35"/>
      <c r="T40" s="35"/>
    </row>
    <row r="41" spans="2:20" ht="22.15" customHeight="1">
      <c r="B41" s="373"/>
      <c r="C41" s="483" t="s">
        <v>134</v>
      </c>
      <c r="D41" s="376"/>
      <c r="E41" s="421"/>
      <c r="F41" s="497"/>
      <c r="G41" s="516"/>
      <c r="H41" s="516"/>
      <c r="I41" s="516"/>
      <c r="J41" s="516"/>
      <c r="K41" s="505"/>
      <c r="L41" s="265"/>
      <c r="Q41" s="35"/>
      <c r="R41" s="35"/>
      <c r="S41" s="35"/>
      <c r="T41" s="35"/>
    </row>
    <row r="42" spans="2:20" ht="22.15" customHeight="1">
      <c r="B42" s="374"/>
      <c r="C42" s="377" t="s">
        <v>135</v>
      </c>
      <c r="D42" s="378" t="s">
        <v>331</v>
      </c>
      <c r="E42" s="514"/>
      <c r="F42" s="515"/>
      <c r="G42" s="516"/>
      <c r="H42" s="516"/>
      <c r="I42" s="516"/>
      <c r="J42" s="516"/>
      <c r="K42" s="524"/>
      <c r="L42" s="265"/>
      <c r="Q42" s="35"/>
      <c r="R42" s="35"/>
      <c r="S42" s="35"/>
      <c r="T42" s="35"/>
    </row>
    <row r="43" spans="2:20" ht="22.15" customHeight="1">
      <c r="B43" s="379"/>
      <c r="C43" s="377" t="s">
        <v>135</v>
      </c>
      <c r="D43" s="378" t="s">
        <v>332</v>
      </c>
      <c r="E43" s="421"/>
      <c r="F43" s="497"/>
      <c r="G43" s="497"/>
      <c r="H43" s="497"/>
      <c r="I43" s="497"/>
      <c r="J43" s="497"/>
      <c r="K43" s="497"/>
      <c r="L43" s="265"/>
      <c r="Q43" s="35"/>
      <c r="R43" s="35"/>
      <c r="S43" s="35"/>
      <c r="T43" s="35"/>
    </row>
    <row r="44" spans="2:20" ht="22.15" customHeight="1">
      <c r="B44" s="381"/>
      <c r="C44" s="377" t="s">
        <v>135</v>
      </c>
      <c r="D44" s="378" t="s">
        <v>333</v>
      </c>
      <c r="E44" s="516"/>
      <c r="F44" s="516"/>
      <c r="G44" s="516"/>
      <c r="H44" s="516"/>
      <c r="I44" s="516"/>
      <c r="J44" s="516"/>
      <c r="K44" s="524"/>
      <c r="L44" s="265"/>
      <c r="Q44" s="35"/>
      <c r="R44" s="35"/>
      <c r="S44" s="35"/>
      <c r="T44" s="35"/>
    </row>
    <row r="45" spans="2:20" ht="22.15" customHeight="1">
      <c r="B45" s="379"/>
      <c r="C45" s="377" t="s">
        <v>135</v>
      </c>
      <c r="D45" s="378" t="s">
        <v>334</v>
      </c>
      <c r="E45" s="517"/>
      <c r="F45" s="518"/>
      <c r="G45" s="516"/>
      <c r="H45" s="516"/>
      <c r="I45" s="516"/>
      <c r="J45" s="516"/>
      <c r="K45" s="524"/>
      <c r="L45" s="265"/>
      <c r="Q45" s="35"/>
      <c r="R45" s="35"/>
      <c r="S45" s="35"/>
      <c r="T45" s="35"/>
    </row>
    <row r="46" spans="2:20" ht="22.15" customHeight="1">
      <c r="B46" s="380"/>
      <c r="C46" s="377" t="s">
        <v>135</v>
      </c>
      <c r="D46" s="378" t="s">
        <v>335</v>
      </c>
      <c r="E46" s="505"/>
      <c r="F46" s="521"/>
      <c r="G46" s="497"/>
      <c r="H46" s="497"/>
      <c r="I46" s="497"/>
      <c r="J46" s="497"/>
      <c r="K46" s="497"/>
      <c r="L46" s="265"/>
      <c r="Q46" s="35"/>
      <c r="R46" s="35"/>
      <c r="S46" s="35"/>
      <c r="T46" s="35"/>
    </row>
    <row r="47" spans="2:20" ht="22.15" customHeight="1">
      <c r="B47" s="380"/>
      <c r="C47" s="377" t="s">
        <v>135</v>
      </c>
      <c r="D47" s="378" t="s">
        <v>336</v>
      </c>
      <c r="E47" s="516"/>
      <c r="F47" s="523"/>
      <c r="G47" s="516"/>
      <c r="H47" s="516"/>
      <c r="I47" s="516"/>
      <c r="J47" s="516"/>
      <c r="K47" s="524"/>
      <c r="L47" s="265"/>
      <c r="Q47" s="35"/>
      <c r="R47" s="35"/>
      <c r="S47" s="35"/>
      <c r="T47" s="35"/>
    </row>
    <row r="48" spans="2:20" ht="22.15" customHeight="1">
      <c r="B48" s="380"/>
      <c r="C48" s="377"/>
      <c r="D48" s="378"/>
      <c r="E48" s="516"/>
      <c r="F48" s="523"/>
      <c r="G48" s="516"/>
      <c r="H48" s="516"/>
      <c r="I48" s="516"/>
      <c r="J48" s="516"/>
      <c r="K48" s="505"/>
      <c r="L48" s="265"/>
      <c r="Q48" s="35"/>
      <c r="R48" s="35"/>
      <c r="S48" s="35"/>
      <c r="T48" s="35"/>
    </row>
    <row r="49" spans="2:20" ht="22.15" customHeight="1">
      <c r="B49" s="381">
        <v>4</v>
      </c>
      <c r="C49" s="384" t="s">
        <v>163</v>
      </c>
      <c r="D49" s="378"/>
      <c r="E49" s="516"/>
      <c r="F49" s="523"/>
      <c r="G49" s="516"/>
      <c r="H49" s="516"/>
      <c r="I49" s="516"/>
      <c r="J49" s="516"/>
      <c r="K49" s="505"/>
      <c r="L49" s="265"/>
      <c r="Q49" s="35"/>
      <c r="R49" s="35"/>
      <c r="S49" s="35"/>
      <c r="T49" s="35"/>
    </row>
    <row r="50" spans="2:20" ht="22.15" customHeight="1">
      <c r="B50" s="380"/>
      <c r="C50" s="816" t="s">
        <v>133</v>
      </c>
      <c r="D50" s="817"/>
      <c r="E50" s="514" t="s">
        <v>123</v>
      </c>
      <c r="F50" s="515">
        <v>5</v>
      </c>
      <c r="G50" s="516"/>
      <c r="H50" s="516"/>
      <c r="I50" s="516"/>
      <c r="J50" s="516"/>
      <c r="K50" s="520">
        <f>SUM(H50+J50)</f>
        <v>0</v>
      </c>
      <c r="L50" s="265"/>
      <c r="Q50" s="35"/>
      <c r="R50" s="35"/>
      <c r="S50" s="35"/>
      <c r="T50" s="35"/>
    </row>
    <row r="51" spans="2:20" ht="22.15" customHeight="1">
      <c r="B51" s="380"/>
      <c r="C51" s="483" t="s">
        <v>134</v>
      </c>
      <c r="D51" s="376"/>
      <c r="E51" s="516"/>
      <c r="F51" s="516"/>
      <c r="G51" s="516"/>
      <c r="H51" s="516"/>
      <c r="I51" s="516"/>
      <c r="J51" s="516"/>
      <c r="K51" s="505"/>
      <c r="L51" s="265"/>
      <c r="Q51" s="35"/>
      <c r="R51" s="35"/>
      <c r="S51" s="35"/>
      <c r="T51" s="35"/>
    </row>
    <row r="52" spans="2:20" ht="22.15" customHeight="1">
      <c r="B52" s="373"/>
      <c r="C52" s="377" t="s">
        <v>135</v>
      </c>
      <c r="D52" s="378" t="s">
        <v>337</v>
      </c>
      <c r="E52" s="513"/>
      <c r="F52" s="523"/>
      <c r="G52" s="516"/>
      <c r="H52" s="516"/>
      <c r="I52" s="516"/>
      <c r="J52" s="516"/>
      <c r="K52" s="524"/>
      <c r="L52" s="265"/>
      <c r="Q52" s="35"/>
      <c r="R52" s="35"/>
      <c r="S52" s="35"/>
      <c r="T52" s="35"/>
    </row>
    <row r="53" spans="2:20" ht="22.15" customHeight="1">
      <c r="B53" s="374"/>
      <c r="C53" s="377" t="s">
        <v>135</v>
      </c>
      <c r="D53" s="378" t="s">
        <v>338</v>
      </c>
      <c r="E53" s="516"/>
      <c r="F53" s="516"/>
      <c r="G53" s="497"/>
      <c r="H53" s="497"/>
      <c r="I53" s="497"/>
      <c r="J53" s="497"/>
      <c r="K53" s="497"/>
      <c r="L53" s="265"/>
      <c r="Q53" s="35"/>
      <c r="R53" s="35"/>
      <c r="S53" s="35"/>
      <c r="T53" s="35"/>
    </row>
    <row r="54" spans="2:20" ht="22.15" customHeight="1">
      <c r="B54" s="373"/>
      <c r="C54" s="377" t="s">
        <v>135</v>
      </c>
      <c r="D54" s="378" t="s">
        <v>339</v>
      </c>
      <c r="E54" s="516"/>
      <c r="F54" s="518"/>
      <c r="G54" s="516"/>
      <c r="H54" s="516"/>
      <c r="I54" s="516"/>
      <c r="J54" s="516"/>
      <c r="K54" s="524"/>
      <c r="L54" s="265"/>
      <c r="Q54" s="35"/>
      <c r="R54" s="35"/>
      <c r="S54" s="35"/>
      <c r="T54" s="35"/>
    </row>
    <row r="55" spans="2:20" ht="22.15" customHeight="1">
      <c r="B55" s="380"/>
      <c r="C55" s="377"/>
      <c r="D55" s="378"/>
      <c r="E55" s="516"/>
      <c r="F55" s="516"/>
      <c r="G55" s="516"/>
      <c r="H55" s="513"/>
      <c r="I55" s="360"/>
      <c r="J55" s="360"/>
      <c r="K55" s="361"/>
      <c r="L55" s="265"/>
      <c r="Q55" s="35"/>
      <c r="R55" s="35"/>
      <c r="S55" s="35"/>
      <c r="T55" s="35"/>
    </row>
    <row r="56" spans="2:20" ht="22.15" customHeight="1">
      <c r="B56" s="380"/>
      <c r="C56" s="377"/>
      <c r="D56" s="378"/>
      <c r="E56" s="513"/>
      <c r="F56" s="516"/>
      <c r="G56" s="516"/>
      <c r="H56" s="513"/>
      <c r="I56" s="360"/>
      <c r="J56" s="360"/>
      <c r="K56" s="361"/>
      <c r="L56" s="265"/>
      <c r="Q56" s="35"/>
      <c r="R56" s="35"/>
      <c r="S56" s="35"/>
      <c r="T56" s="35"/>
    </row>
    <row r="57" spans="2:20" ht="22.15" customHeight="1">
      <c r="B57" s="268"/>
      <c r="C57" s="725"/>
      <c r="D57" s="726"/>
      <c r="E57" s="511"/>
      <c r="F57" s="525"/>
      <c r="G57" s="526"/>
      <c r="H57" s="511"/>
      <c r="I57" s="526"/>
      <c r="J57" s="526"/>
      <c r="K57" s="262"/>
      <c r="L57" s="269"/>
      <c r="Q57" s="35"/>
      <c r="R57" s="35"/>
      <c r="S57" s="35"/>
      <c r="T57" s="35"/>
    </row>
    <row r="58" spans="2:20" ht="22.15" customHeight="1">
      <c r="B58" s="270"/>
      <c r="C58" s="818" t="s">
        <v>94</v>
      </c>
      <c r="D58" s="819"/>
      <c r="E58" s="527"/>
      <c r="F58" s="528"/>
      <c r="G58" s="527"/>
      <c r="H58" s="527"/>
      <c r="I58" s="529"/>
      <c r="J58" s="527"/>
      <c r="K58" s="271">
        <f>SUM(K12:K57)</f>
        <v>0</v>
      </c>
      <c r="L58" s="272"/>
      <c r="M58" s="244"/>
      <c r="N58" s="279"/>
      <c r="P58" s="35">
        <v>25</v>
      </c>
      <c r="Q58" s="35"/>
      <c r="R58" s="35"/>
      <c r="S58" s="35"/>
      <c r="T58" s="35"/>
    </row>
    <row r="59" spans="2:20">
      <c r="M59" s="37"/>
      <c r="N59" s="35"/>
      <c r="Q59" s="35"/>
      <c r="R59" s="35"/>
      <c r="S59" s="35"/>
      <c r="T59" s="35"/>
    </row>
  </sheetData>
  <mergeCells count="23">
    <mergeCell ref="C50:D50"/>
    <mergeCell ref="C58:D58"/>
    <mergeCell ref="C11:D11"/>
    <mergeCell ref="C12:D12"/>
    <mergeCell ref="C24:D24"/>
    <mergeCell ref="C25:D25"/>
    <mergeCell ref="C57:D57"/>
    <mergeCell ref="C13:D13"/>
    <mergeCell ref="C22:D22"/>
    <mergeCell ref="B1:L1"/>
    <mergeCell ref="C10:D10"/>
    <mergeCell ref="B7:L7"/>
    <mergeCell ref="C8:D9"/>
    <mergeCell ref="B8:B9"/>
    <mergeCell ref="I8:J8"/>
    <mergeCell ref="G8:H8"/>
    <mergeCell ref="E8:E9"/>
    <mergeCell ref="F8:F9"/>
    <mergeCell ref="B2:L2"/>
    <mergeCell ref="B4:L4"/>
    <mergeCell ref="B5:L5"/>
    <mergeCell ref="B6:L6"/>
    <mergeCell ref="B3:L3"/>
  </mergeCells>
  <phoneticPr fontId="46" type="noConversion"/>
  <pageMargins left="0.31496062992125984" right="0.23622047244094491" top="0.74803149606299213" bottom="0.74803149606299213" header="0.31496062992125984" footer="0.31496062992125984"/>
  <pageSetup scale="66" orientation="portrait" horizontalDpi="4294967293" verticalDpi="4294967293" r:id="rId1"/>
  <headerFooter>
    <oddHeader>&amp;R&amp;"Angsana New,ธรรมดา"&amp;14แบบปร.4(ข)แผ่น &amp;P/&amp;N</oddHeader>
  </headerFooter>
  <rowBreaks count="1" manualBreakCount="1">
    <brk id="38" min="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showGridLines="0" view="pageBreakPreview" topLeftCell="A7" zoomScale="110" zoomScaleNormal="100" zoomScaleSheetLayoutView="110" workbookViewId="0">
      <selection activeCell="H18" sqref="H18"/>
    </sheetView>
  </sheetViews>
  <sheetFormatPr defaultRowHeight="21"/>
  <cols>
    <col min="1" max="1" width="7.6640625" style="2" customWidth="1"/>
    <col min="2" max="2" width="26.1640625" style="2" customWidth="1"/>
    <col min="3" max="3" width="18.83203125" style="2" customWidth="1"/>
    <col min="4" max="4" width="21" style="2" customWidth="1"/>
    <col min="5" max="5" width="14.33203125" style="2" customWidth="1"/>
    <col min="6" max="6" width="21.5" style="2" customWidth="1"/>
    <col min="7" max="7" width="18.33203125" style="2" customWidth="1"/>
    <col min="8" max="8" width="22.1640625" style="2" customWidth="1"/>
    <col min="9" max="9" width="12" style="2" customWidth="1"/>
    <col min="10" max="10" width="19.6640625" style="2" customWidth="1"/>
    <col min="11" max="16384" width="9.33203125" style="2"/>
  </cols>
  <sheetData>
    <row r="1" spans="2:11" ht="21.75" thickBot="1"/>
    <row r="2" spans="2:11" ht="35.25" thickBot="1">
      <c r="B2" s="828" t="s">
        <v>46</v>
      </c>
      <c r="C2" s="829"/>
      <c r="D2" s="829"/>
      <c r="E2" s="829"/>
      <c r="F2" s="830" t="s">
        <v>22</v>
      </c>
      <c r="G2" s="831"/>
    </row>
    <row r="3" spans="2:11" ht="26.25" customHeight="1">
      <c r="B3" s="3" t="s">
        <v>127</v>
      </c>
      <c r="C3" s="4"/>
      <c r="D3" s="4"/>
      <c r="E3" s="5"/>
      <c r="F3" s="135" t="s">
        <v>23</v>
      </c>
      <c r="G3" s="136">
        <v>0</v>
      </c>
    </row>
    <row r="4" spans="2:11" ht="27" customHeight="1">
      <c r="B4" s="832"/>
      <c r="C4" s="833"/>
      <c r="D4" s="833"/>
      <c r="E4" s="6"/>
      <c r="F4" s="135" t="s">
        <v>24</v>
      </c>
      <c r="G4" s="136">
        <v>0</v>
      </c>
    </row>
    <row r="5" spans="2:11" ht="23.25">
      <c r="B5" s="7" t="s">
        <v>47</v>
      </c>
      <c r="C5" s="8"/>
      <c r="D5" s="9">
        <f>'(ปร6)'!F14</f>
        <v>0</v>
      </c>
      <c r="E5" s="6" t="s">
        <v>48</v>
      </c>
      <c r="F5" s="135" t="s">
        <v>25</v>
      </c>
      <c r="G5" s="137">
        <v>0.06</v>
      </c>
    </row>
    <row r="6" spans="2:11" ht="32.25" customHeight="1">
      <c r="B6" s="10" t="s">
        <v>27</v>
      </c>
      <c r="C6" s="834" t="s">
        <v>41</v>
      </c>
      <c r="D6" s="834"/>
      <c r="E6" s="6"/>
      <c r="F6" s="135" t="s">
        <v>26</v>
      </c>
      <c r="G6" s="136">
        <v>7.0000000000000007E-2</v>
      </c>
    </row>
    <row r="7" spans="2:11" ht="16.5" customHeight="1" thickBot="1">
      <c r="B7" s="11"/>
      <c r="C7" s="8"/>
      <c r="D7" s="8"/>
      <c r="E7" s="6"/>
      <c r="F7" s="12"/>
      <c r="G7" s="138"/>
    </row>
    <row r="8" spans="2:11" ht="22.5" thickTop="1">
      <c r="B8" s="13" t="s">
        <v>30</v>
      </c>
      <c r="C8" s="14">
        <f>IF(C9&lt;499999,500000,VLOOKUP(C9,factor_table,1,TRUE))</f>
        <v>500000</v>
      </c>
      <c r="D8" s="15" t="s">
        <v>31</v>
      </c>
      <c r="E8" s="6"/>
      <c r="F8" s="139" t="s">
        <v>28</v>
      </c>
      <c r="G8" s="140" t="s">
        <v>29</v>
      </c>
    </row>
    <row r="9" spans="2:11" ht="22.5" thickBot="1">
      <c r="B9" s="16" t="s">
        <v>33</v>
      </c>
      <c r="C9" s="17">
        <f>D5</f>
        <v>0</v>
      </c>
      <c r="D9" s="8" t="s">
        <v>49</v>
      </c>
      <c r="E9" s="6"/>
      <c r="F9" s="141" t="s">
        <v>32</v>
      </c>
      <c r="G9" s="142"/>
    </row>
    <row r="10" spans="2:11" ht="23.25" thickTop="1" thickBot="1">
      <c r="B10" s="18" t="s">
        <v>34</v>
      </c>
      <c r="C10" s="19">
        <f>IF(C9&gt;500000001,500000001,INDEX(factor_table,MATCH(C8,factor_table,0)+1,1))</f>
        <v>1000000</v>
      </c>
      <c r="D10" s="20" t="s">
        <v>35</v>
      </c>
      <c r="E10" s="6"/>
      <c r="F10" s="143">
        <v>500000</v>
      </c>
      <c r="G10" s="144">
        <v>1.3073999999999999</v>
      </c>
      <c r="H10" s="145"/>
      <c r="I10" s="145"/>
      <c r="J10" s="145"/>
      <c r="K10" s="145"/>
    </row>
    <row r="11" spans="2:11" ht="22.5" thickTop="1">
      <c r="B11" s="11"/>
      <c r="C11" s="8"/>
      <c r="D11" s="8"/>
      <c r="E11" s="6"/>
      <c r="F11" s="143">
        <v>1000000</v>
      </c>
      <c r="G11" s="144">
        <v>1.3049999999999999</v>
      </c>
      <c r="H11" s="145"/>
      <c r="I11" s="145"/>
      <c r="J11" s="145"/>
      <c r="K11" s="145"/>
    </row>
    <row r="12" spans="2:11" ht="21.75">
      <c r="B12" s="21" t="s">
        <v>36</v>
      </c>
      <c r="C12" s="22">
        <f>VLOOKUP(C8,$F$10:$G$33,2,FALSE)</f>
        <v>1.3073999999999999</v>
      </c>
      <c r="D12" s="8" t="s">
        <v>37</v>
      </c>
      <c r="E12" s="6"/>
      <c r="F12" s="143">
        <v>2000000</v>
      </c>
      <c r="G12" s="146">
        <v>1.3035000000000001</v>
      </c>
      <c r="H12" s="145"/>
      <c r="I12" s="145"/>
      <c r="J12" s="145"/>
      <c r="K12" s="145"/>
    </row>
    <row r="13" spans="2:11" ht="22.5" thickBot="1">
      <c r="B13" s="21" t="s">
        <v>38</v>
      </c>
      <c r="C13" s="22">
        <f>VLOOKUP(C10,$F$10:$G$33,2,FALSE)</f>
        <v>1.3049999999999999</v>
      </c>
      <c r="D13" s="8" t="s">
        <v>39</v>
      </c>
      <c r="E13" s="6"/>
      <c r="F13" s="143">
        <v>5000000</v>
      </c>
      <c r="G13" s="146">
        <v>1.3003</v>
      </c>
      <c r="H13" s="145"/>
      <c r="I13" s="145"/>
      <c r="J13" s="145"/>
      <c r="K13" s="145"/>
    </row>
    <row r="14" spans="2:11" ht="25.5" customHeight="1" thickTop="1" thickBot="1">
      <c r="B14" s="16" t="s">
        <v>27</v>
      </c>
      <c r="C14" s="23">
        <f>ROUND(C12-(((C12-C13)*(C9-C8))/(C10-C8)),4)</f>
        <v>1.3098000000000001</v>
      </c>
      <c r="D14" s="24" t="s">
        <v>42</v>
      </c>
      <c r="E14" s="6"/>
      <c r="F14" s="143">
        <v>10000000</v>
      </c>
      <c r="G14" s="146">
        <v>1.2943</v>
      </c>
      <c r="H14" s="145"/>
      <c r="I14" s="145"/>
      <c r="J14" s="145"/>
      <c r="K14" s="145"/>
    </row>
    <row r="15" spans="2:11" ht="22.5" thickTop="1">
      <c r="B15" s="11"/>
      <c r="C15" s="8"/>
      <c r="D15" s="24"/>
      <c r="E15" s="6"/>
      <c r="F15" s="143">
        <v>15000000</v>
      </c>
      <c r="G15" s="146">
        <v>1.2594000000000001</v>
      </c>
      <c r="H15" s="145"/>
      <c r="I15" s="145"/>
      <c r="J15" s="145"/>
      <c r="K15" s="145"/>
    </row>
    <row r="16" spans="2:11" ht="23.25">
      <c r="B16" s="21" t="s">
        <v>40</v>
      </c>
      <c r="C16" s="25">
        <f>C9*C14</f>
        <v>0</v>
      </c>
      <c r="D16" s="8"/>
      <c r="E16" s="6"/>
      <c r="F16" s="143">
        <v>20000000</v>
      </c>
      <c r="G16" s="146">
        <v>1.2518</v>
      </c>
      <c r="H16" s="145"/>
      <c r="I16" s="145"/>
      <c r="J16" s="145"/>
      <c r="K16" s="145"/>
    </row>
    <row r="17" spans="2:11" ht="23.25">
      <c r="B17" s="835" t="s">
        <v>10</v>
      </c>
      <c r="C17" s="836"/>
      <c r="D17" s="836"/>
      <c r="E17" s="837"/>
      <c r="F17" s="143">
        <v>25000000</v>
      </c>
      <c r="G17" s="146">
        <v>1.2248000000000001</v>
      </c>
      <c r="H17" s="145"/>
      <c r="I17" s="145"/>
      <c r="J17" s="145"/>
      <c r="K17" s="145"/>
    </row>
    <row r="18" spans="2:11" ht="21.75">
      <c r="B18" s="11"/>
      <c r="C18" s="8"/>
      <c r="D18" s="8"/>
      <c r="E18" s="6"/>
      <c r="F18" s="143">
        <v>30000000</v>
      </c>
      <c r="G18" s="146">
        <v>1.2163999999999999</v>
      </c>
      <c r="H18" s="145"/>
      <c r="I18" s="145"/>
      <c r="J18" s="145"/>
      <c r="K18" s="145"/>
    </row>
    <row r="19" spans="2:11" ht="21.75">
      <c r="B19" s="11"/>
      <c r="C19" s="8"/>
      <c r="D19" s="8"/>
      <c r="E19" s="6"/>
      <c r="F19" s="143">
        <v>40000000</v>
      </c>
      <c r="G19" s="146">
        <v>1.2161</v>
      </c>
      <c r="H19" s="145"/>
      <c r="I19" s="145"/>
      <c r="J19" s="145"/>
      <c r="K19" s="145"/>
    </row>
    <row r="20" spans="2:11" ht="21.75">
      <c r="B20" s="11"/>
      <c r="C20" s="15" t="s">
        <v>10</v>
      </c>
      <c r="D20" s="8"/>
      <c r="E20" s="6"/>
      <c r="F20" s="143">
        <v>50000000</v>
      </c>
      <c r="G20" s="146">
        <v>1.2159</v>
      </c>
      <c r="H20" s="145"/>
      <c r="I20" s="145"/>
      <c r="J20" s="145"/>
      <c r="K20" s="145"/>
    </row>
    <row r="21" spans="2:11" ht="21.75">
      <c r="B21" s="11"/>
      <c r="C21" s="8" t="s">
        <v>10</v>
      </c>
      <c r="D21" s="8"/>
      <c r="E21" s="6"/>
      <c r="F21" s="143">
        <v>60000000</v>
      </c>
      <c r="G21" s="146">
        <v>1.2060999999999999</v>
      </c>
      <c r="H21" s="145"/>
      <c r="I21" s="145"/>
      <c r="J21" s="145"/>
      <c r="K21" s="145"/>
    </row>
    <row r="22" spans="2:11" ht="21.75">
      <c r="B22" s="11"/>
      <c r="C22" s="8" t="s">
        <v>10</v>
      </c>
      <c r="D22" s="8"/>
      <c r="E22" s="6"/>
      <c r="F22" s="143">
        <v>70000000</v>
      </c>
      <c r="G22" s="146">
        <v>1.2050000000000001</v>
      </c>
      <c r="H22" s="145"/>
      <c r="I22" s="145"/>
      <c r="J22" s="145"/>
      <c r="K22" s="145"/>
    </row>
    <row r="23" spans="2:11" ht="23.25">
      <c r="B23" s="26"/>
      <c r="C23" s="27" t="s">
        <v>10</v>
      </c>
      <c r="D23" s="24"/>
      <c r="E23" s="6"/>
      <c r="F23" s="143">
        <v>80000000</v>
      </c>
      <c r="G23" s="146">
        <v>1.2050000000000001</v>
      </c>
      <c r="H23" s="145"/>
      <c r="I23" s="145"/>
      <c r="J23" s="145"/>
      <c r="K23" s="145"/>
    </row>
    <row r="24" spans="2:11" ht="21.75">
      <c r="B24" s="11"/>
      <c r="C24" s="8" t="s">
        <v>10</v>
      </c>
      <c r="D24" s="8"/>
      <c r="E24" s="6"/>
      <c r="F24" s="143">
        <v>90000000</v>
      </c>
      <c r="G24" s="146">
        <v>1.2049000000000001</v>
      </c>
      <c r="H24" s="145"/>
      <c r="I24" s="145"/>
      <c r="J24" s="145"/>
      <c r="K24" s="145"/>
    </row>
    <row r="25" spans="2:11" ht="21.75">
      <c r="B25" s="11"/>
      <c r="C25" s="8"/>
      <c r="D25" s="8"/>
      <c r="E25" s="28"/>
      <c r="F25" s="143">
        <v>100000000</v>
      </c>
      <c r="G25" s="146">
        <v>1.2049000000000001</v>
      </c>
      <c r="H25" s="145"/>
      <c r="I25" s="145"/>
      <c r="J25" s="145"/>
      <c r="K25" s="145"/>
    </row>
    <row r="26" spans="2:11" ht="21.75">
      <c r="B26" s="11"/>
      <c r="C26" s="8"/>
      <c r="D26" s="8"/>
      <c r="E26" s="6"/>
      <c r="F26" s="143">
        <v>150000000</v>
      </c>
      <c r="G26" s="146">
        <v>1.2022999999999999</v>
      </c>
      <c r="H26" s="145"/>
      <c r="I26" s="145"/>
      <c r="J26" s="145"/>
      <c r="K26" s="145"/>
    </row>
    <row r="27" spans="2:11" ht="23.25">
      <c r="B27" s="11"/>
      <c r="C27" s="8"/>
      <c r="D27" s="8"/>
      <c r="E27" s="29" t="s">
        <v>10</v>
      </c>
      <c r="F27" s="143">
        <v>200000000</v>
      </c>
      <c r="G27" s="146">
        <v>1.2022999999999999</v>
      </c>
      <c r="H27" s="145"/>
      <c r="I27" s="145"/>
      <c r="J27" s="145"/>
      <c r="K27" s="145"/>
    </row>
    <row r="28" spans="2:11" ht="21.75">
      <c r="B28" s="11"/>
      <c r="C28" s="8"/>
      <c r="D28" s="8"/>
      <c r="E28" s="6"/>
      <c r="F28" s="143">
        <v>250000000</v>
      </c>
      <c r="G28" s="146">
        <v>1.2013</v>
      </c>
      <c r="H28" s="145"/>
      <c r="I28" s="145"/>
      <c r="J28" s="145"/>
      <c r="K28" s="145"/>
    </row>
    <row r="29" spans="2:11" ht="21.75">
      <c r="B29" s="11"/>
      <c r="C29" s="8"/>
      <c r="D29" s="8"/>
      <c r="E29" s="28"/>
      <c r="F29" s="143">
        <v>300000000</v>
      </c>
      <c r="G29" s="146">
        <v>1.1951000000000001</v>
      </c>
      <c r="H29" s="145"/>
      <c r="I29" s="145"/>
      <c r="J29" s="145"/>
      <c r="K29" s="145"/>
    </row>
    <row r="30" spans="2:11" ht="21.75">
      <c r="B30" s="11"/>
      <c r="C30" s="8"/>
      <c r="D30" s="8"/>
      <c r="E30" s="6"/>
      <c r="F30" s="143">
        <v>350000000</v>
      </c>
      <c r="G30" s="146">
        <v>1.1866000000000001</v>
      </c>
      <c r="H30" s="145"/>
      <c r="I30" s="145"/>
      <c r="J30" s="145"/>
      <c r="K30" s="145"/>
    </row>
    <row r="31" spans="2:11" ht="21.75">
      <c r="B31" s="11"/>
      <c r="C31" s="8"/>
      <c r="D31" s="8"/>
      <c r="E31" s="28"/>
      <c r="F31" s="143">
        <v>400000000</v>
      </c>
      <c r="G31" s="146">
        <v>1.1858</v>
      </c>
      <c r="H31" s="145"/>
      <c r="I31" s="145"/>
      <c r="J31" s="145"/>
      <c r="K31" s="145"/>
    </row>
    <row r="32" spans="2:11" ht="21.75">
      <c r="B32" s="11"/>
      <c r="C32" s="8"/>
      <c r="D32" s="8"/>
      <c r="E32" s="6"/>
      <c r="F32" s="143">
        <v>500000000</v>
      </c>
      <c r="G32" s="146">
        <v>1.1853</v>
      </c>
      <c r="H32" s="145"/>
      <c r="I32" s="145"/>
      <c r="J32" s="145"/>
      <c r="K32" s="145"/>
    </row>
    <row r="33" spans="2:11" ht="21.75">
      <c r="B33" s="30"/>
      <c r="C33" s="31"/>
      <c r="D33" s="31"/>
      <c r="E33" s="32"/>
      <c r="F33" s="147">
        <v>500000001</v>
      </c>
      <c r="G33" s="146">
        <v>1.1788000000000001</v>
      </c>
      <c r="H33" s="145"/>
      <c r="I33" s="145"/>
      <c r="J33" s="145"/>
      <c r="K33" s="145"/>
    </row>
    <row r="34" spans="2:11">
      <c r="H34" s="145"/>
      <c r="I34" s="145"/>
      <c r="J34" s="145"/>
      <c r="K34" s="145"/>
    </row>
    <row r="53" spans="8:10" ht="50.25" customHeight="1"/>
    <row r="54" spans="8:10" ht="50.25" customHeight="1"/>
    <row r="55" spans="8:10" ht="50.25" customHeight="1"/>
    <row r="64" spans="8:10">
      <c r="H64" s="148"/>
      <c r="I64" s="148"/>
      <c r="J64" s="148"/>
    </row>
    <row r="65" spans="8:10">
      <c r="H65" s="148"/>
      <c r="I65" s="148"/>
      <c r="J65" s="148"/>
    </row>
    <row r="66" spans="8:10">
      <c r="H66" s="148"/>
      <c r="I66" s="148"/>
      <c r="J66" s="148"/>
    </row>
    <row r="67" spans="8:10">
      <c r="H67" s="148"/>
      <c r="I67" s="148"/>
      <c r="J67" s="148"/>
    </row>
    <row r="68" spans="8:10">
      <c r="H68" s="148"/>
      <c r="I68" s="148"/>
      <c r="J68" s="148"/>
    </row>
    <row r="69" spans="8:10">
      <c r="H69" s="148"/>
      <c r="I69" s="148"/>
      <c r="J69" s="148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14</vt:i4>
      </vt:variant>
    </vt:vector>
  </HeadingPairs>
  <TitlesOfParts>
    <vt:vector size="23" baseType="lpstr">
      <vt:lpstr>(ปร6)</vt:lpstr>
      <vt:lpstr>ปร5</vt:lpstr>
      <vt:lpstr>สรุปหมวดงาน(ปร5พ)</vt:lpstr>
      <vt:lpstr>สรุปหมวดงาน(ปร5ก)</vt:lpstr>
      <vt:lpstr>สรุปหมวดงาน(ปร5ข)</vt:lpstr>
      <vt:lpstr>สวนที่1-ก่อสร้าง(ปร4)</vt:lpstr>
      <vt:lpstr>สวนที่2-ครุภันจัดชื(ปร4) (2)</vt:lpstr>
      <vt:lpstr>คำนวณ Factor F 6%</vt:lpstr>
      <vt:lpstr>ปก</vt:lpstr>
      <vt:lpstr>'คำนวณ Factor F 6%'!factor_table</vt:lpstr>
      <vt:lpstr>'(ปร6)'!Print_Area</vt:lpstr>
      <vt:lpstr>'คำนวณ Factor F 6%'!Print_Area</vt:lpstr>
      <vt:lpstr>ปร5!Print_Area</vt:lpstr>
      <vt:lpstr>'สรุปหมวดงาน(ปร5ก)'!Print_Area</vt:lpstr>
      <vt:lpstr>'สรุปหมวดงาน(ปร5ข)'!Print_Area</vt:lpstr>
      <vt:lpstr>'สรุปหมวดงาน(ปร5พ)'!Print_Area</vt:lpstr>
      <vt:lpstr>'สวนที่1-ก่อสร้าง(ปร4)'!Print_Area</vt:lpstr>
      <vt:lpstr>'สวนที่2-ครุภันจัดชื(ปร4) (2)'!Print_Area</vt:lpstr>
      <vt:lpstr>'สรุปหมวดงาน(ปร5ก)'!Print_Titles</vt:lpstr>
      <vt:lpstr>'สรุปหมวดงาน(ปร5ข)'!Print_Titles</vt:lpstr>
      <vt:lpstr>'สรุปหมวดงาน(ปร5พ)'!Print_Titles</vt:lpstr>
      <vt:lpstr>'สวนที่1-ก่อสร้าง(ปร4)'!Print_Titles</vt:lpstr>
      <vt:lpstr>'สวนที่2-ครุภันจัดชื(ปร4)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creator>DESIGN &amp; CONSTRUCTION DEVISION</dc:creator>
  <cp:lastModifiedBy>User</cp:lastModifiedBy>
  <cp:lastPrinted>2022-11-01T04:29:48Z</cp:lastPrinted>
  <dcterms:created xsi:type="dcterms:W3CDTF">2004-12-03T06:11:32Z</dcterms:created>
  <dcterms:modified xsi:type="dcterms:W3CDTF">2022-11-08T07:14:13Z</dcterms:modified>
</cp:coreProperties>
</file>