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 tabRatio="800" firstSheet="1" activeTab="1"/>
  </bookViews>
  <sheets>
    <sheet name="laroux" sheetId="1" state="veryHidden" r:id="rId1"/>
    <sheet name="(ปร6)" sheetId="4" r:id="rId2"/>
    <sheet name="ปร5" sheetId="12" r:id="rId3"/>
    <sheet name="สรุปหมวดงาน(ปร5ก)" sheetId="6" r:id="rId4"/>
    <sheet name="สรุปหมวดงาน(ปร5ข)" sheetId="10" r:id="rId5"/>
    <sheet name="สวนที่1-ก่อสร้าง(ปร4)" sheetId="9" r:id="rId6"/>
    <sheet name="สวนที่2-ครุภันจัดชื(ปร4) (2)" sheetId="14" r:id="rId7"/>
    <sheet name="Sheet1" sheetId="22" r:id="rId8"/>
    <sheet name="คำนวณ Factor F 5%" sheetId="20" r:id="rId9"/>
    <sheet name="ปก" sheetId="21" r:id="rId10"/>
  </sheets>
  <externalReferences>
    <externalReference r:id="rId11"/>
    <externalReference r:id="rId12"/>
  </externalReferences>
  <definedNames>
    <definedName name="_FAC1">[1]สรุป!$C$307</definedName>
    <definedName name="_Fill" localSheetId="8" hidden="1">[2]PL!#REF!</definedName>
    <definedName name="_Fill" localSheetId="4" hidden="1">[2]PL!#REF!</definedName>
    <definedName name="_Fill" localSheetId="6" hidden="1">[2]PL!#REF!</definedName>
    <definedName name="_Fill" hidden="1">[2]PL!#REF!</definedName>
    <definedName name="DB12_MM." localSheetId="8">#REF!</definedName>
    <definedName name="DB12_MM.">#REF!</definedName>
    <definedName name="DB16_MM." localSheetId="8">#REF!</definedName>
    <definedName name="DB16_MM.">#REF!</definedName>
    <definedName name="DB20_MM." localSheetId="8">#REF!</definedName>
    <definedName name="DB20_MM.">#REF!</definedName>
    <definedName name="DB25_MM." localSheetId="8">#REF!</definedName>
    <definedName name="DB25_MM.">#REF!</definedName>
    <definedName name="DB28_MM." localSheetId="8">#REF!</definedName>
    <definedName name="DB28_MM.">#REF!</definedName>
    <definedName name="factor_table" localSheetId="8">'คำนวณ Factor F 5%'!$F$10:$F$33</definedName>
    <definedName name="factor_table">#REF!</definedName>
    <definedName name="HTML_CodePage" hidden="1">874</definedName>
    <definedName name="HTML_Control" localSheetId="8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 localSheetId="1">'(ปร6)'!$A$1:$I$50</definedName>
    <definedName name="_xlnm.Print_Area" localSheetId="8">'คำนวณ Factor F 5%'!$B$2:$G$33</definedName>
    <definedName name="_xlnm.Print_Area" localSheetId="2">ปร5!$A$1:$K$50</definedName>
    <definedName name="_xlnm.Print_Area" localSheetId="3">'สรุปหมวดงาน(ปร5ก)'!$A$1:$G$36</definedName>
    <definedName name="_xlnm.Print_Area" localSheetId="4">'สรุปหมวดงาน(ปร5ข)'!$B$1:$H$38</definedName>
    <definedName name="_xlnm.Print_Area" localSheetId="5">'สวนที่1-ก่อสร้าง(ปร4)'!$B$1:$L$314</definedName>
    <definedName name="_xlnm.Print_Area" localSheetId="6">'สวนที่2-ครุภันจัดชื(ปร4) (2)'!$B$1:$L$238</definedName>
    <definedName name="_xlnm.Print_Area">#REF!</definedName>
    <definedName name="_xlnm.Print_Titles" localSheetId="3">'สรุปหมวดงาน(ปร5ก)'!$1:$9</definedName>
    <definedName name="_xlnm.Print_Titles" localSheetId="4">'สรุปหมวดงาน(ปร5ข)'!$2:$10</definedName>
    <definedName name="_xlnm.Print_Titles" localSheetId="5">'สวนที่1-ก่อสร้าง(ปร4)'!$1:$9</definedName>
    <definedName name="_xlnm.Print_Titles" localSheetId="6">'สวนที่2-ครุภันจัดชื(ปร4) (2)'!$1:$9</definedName>
    <definedName name="WEIGHT" localSheetId="8">#REF!</definedName>
    <definedName name="WEIGHT">#REF!</definedName>
    <definedName name="ใบ" localSheetId="8" hidden="1">{"'SUMMATION'!$B$2:$I$2"}</definedName>
    <definedName name="ใบ" hidden="1">{"'SUMMATION'!$B$2:$I$2"}</definedName>
    <definedName name="ปร.6" localSheetId="8" hidden="1">[2]PL!#REF!</definedName>
    <definedName name="ปร.6" localSheetId="6" hidden="1">[2]PL!#REF!</definedName>
    <definedName name="ปร.6" hidden="1">[2]PL!#REF!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4" i="14" l="1"/>
  <c r="K214" i="14"/>
  <c r="K212" i="14"/>
  <c r="K209" i="14"/>
  <c r="K208" i="14"/>
  <c r="K204" i="14"/>
  <c r="K202" i="14"/>
  <c r="K201" i="14"/>
  <c r="K199" i="14"/>
  <c r="K200" i="14"/>
  <c r="K195" i="14"/>
  <c r="K190" i="14"/>
  <c r="K185" i="14"/>
  <c r="K177" i="14"/>
  <c r="K176" i="14"/>
  <c r="K175" i="14"/>
  <c r="K174" i="14"/>
  <c r="K173" i="14"/>
  <c r="K172" i="14"/>
  <c r="K171" i="14"/>
  <c r="K170" i="14"/>
  <c r="K168" i="14"/>
  <c r="K167" i="14"/>
  <c r="K165" i="14"/>
  <c r="K161" i="14"/>
  <c r="K154" i="14"/>
  <c r="K155" i="14"/>
  <c r="K156" i="14"/>
  <c r="K157" i="14"/>
  <c r="K158" i="14"/>
  <c r="K159" i="14"/>
  <c r="K160" i="14"/>
  <c r="K153" i="14"/>
  <c r="K152" i="14"/>
  <c r="K149" i="14"/>
  <c r="K150" i="14"/>
  <c r="K151" i="14"/>
  <c r="K182" i="14"/>
  <c r="K183" i="14"/>
  <c r="K184" i="14"/>
  <c r="K178" i="14"/>
  <c r="K162" i="14"/>
  <c r="K163" i="14"/>
  <c r="K164" i="14"/>
  <c r="K166" i="14"/>
  <c r="K169" i="14"/>
  <c r="K179" i="14"/>
  <c r="K180" i="14"/>
  <c r="K181" i="14"/>
  <c r="K186" i="14"/>
  <c r="K187" i="14"/>
  <c r="K188" i="14"/>
  <c r="K189" i="14"/>
  <c r="K191" i="14"/>
  <c r="K192" i="14"/>
  <c r="K193" i="14"/>
  <c r="K194" i="14"/>
  <c r="K196" i="14"/>
  <c r="K197" i="14"/>
  <c r="K198" i="14"/>
  <c r="K203" i="14"/>
  <c r="K205" i="14"/>
  <c r="K206" i="14"/>
  <c r="K207" i="14"/>
  <c r="K210" i="14"/>
  <c r="K211" i="14"/>
  <c r="K213" i="14"/>
  <c r="K215" i="14"/>
  <c r="K216" i="14"/>
  <c r="K217" i="14"/>
  <c r="K218" i="14"/>
  <c r="K219" i="14"/>
  <c r="K220" i="14"/>
  <c r="K221" i="14"/>
  <c r="K222" i="14"/>
  <c r="K223" i="14"/>
  <c r="K147" i="14"/>
  <c r="J178" i="9"/>
  <c r="H178" i="9"/>
  <c r="K67" i="14"/>
  <c r="H254" i="9"/>
  <c r="J254" i="9"/>
  <c r="K228" i="14"/>
  <c r="K227" i="14"/>
  <c r="K226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225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0" i="14"/>
  <c r="K69" i="14"/>
  <c r="K68" i="14"/>
  <c r="K71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16" i="14"/>
  <c r="K24" i="14"/>
  <c r="K23" i="14"/>
  <c r="K22" i="14"/>
  <c r="K21" i="14"/>
  <c r="K20" i="14"/>
  <c r="K19" i="14"/>
  <c r="K18" i="14"/>
  <c r="K17" i="14"/>
  <c r="K15" i="14"/>
  <c r="J253" i="9"/>
  <c r="H253" i="9"/>
  <c r="K253" i="9" s="1"/>
  <c r="J252" i="9"/>
  <c r="H252" i="9"/>
  <c r="J207" i="9"/>
  <c r="J208" i="9"/>
  <c r="H208" i="9"/>
  <c r="H207" i="9"/>
  <c r="J203" i="9"/>
  <c r="J204" i="9"/>
  <c r="J205" i="9"/>
  <c r="J206" i="9"/>
  <c r="H205" i="9"/>
  <c r="H206" i="9"/>
  <c r="J199" i="9"/>
  <c r="H199" i="9"/>
  <c r="K199" i="9" s="1"/>
  <c r="H143" i="9"/>
  <c r="J143" i="9"/>
  <c r="K143" i="9" s="1"/>
  <c r="H142" i="9"/>
  <c r="J142" i="9"/>
  <c r="H204" i="9"/>
  <c r="J305" i="9"/>
  <c r="J304" i="9"/>
  <c r="H303" i="9"/>
  <c r="H304" i="9"/>
  <c r="H305" i="9"/>
  <c r="J303" i="9"/>
  <c r="J192" i="9"/>
  <c r="J193" i="9"/>
  <c r="K193" i="9" s="1"/>
  <c r="J194" i="9"/>
  <c r="J195" i="9"/>
  <c r="J196" i="9"/>
  <c r="J197" i="9"/>
  <c r="J198" i="9"/>
  <c r="J200" i="9"/>
  <c r="J201" i="9"/>
  <c r="H192" i="9"/>
  <c r="H193" i="9"/>
  <c r="H194" i="9"/>
  <c r="H195" i="9"/>
  <c r="K195" i="9" s="1"/>
  <c r="H196" i="9"/>
  <c r="H197" i="9"/>
  <c r="H198" i="9"/>
  <c r="H200" i="9"/>
  <c r="H201" i="9"/>
  <c r="H185" i="9"/>
  <c r="J185" i="9"/>
  <c r="K185" i="9" s="1"/>
  <c r="J184" i="9"/>
  <c r="H184" i="9"/>
  <c r="J135" i="9"/>
  <c r="H135" i="9"/>
  <c r="K135" i="9" s="1"/>
  <c r="J140" i="9"/>
  <c r="H140" i="9"/>
  <c r="J139" i="9"/>
  <c r="J141" i="9"/>
  <c r="H139" i="9"/>
  <c r="H141" i="9"/>
  <c r="J95" i="9"/>
  <c r="J96" i="9"/>
  <c r="K96" i="9" s="1"/>
  <c r="J97" i="9"/>
  <c r="J98" i="9"/>
  <c r="J99" i="9"/>
  <c r="H95" i="9"/>
  <c r="H96" i="9"/>
  <c r="H97" i="9"/>
  <c r="K97" i="9" s="1"/>
  <c r="H98" i="9"/>
  <c r="H99" i="9"/>
  <c r="J191" i="9"/>
  <c r="H191" i="9"/>
  <c r="J190" i="9"/>
  <c r="H190" i="9"/>
  <c r="H203" i="9"/>
  <c r="J202" i="9"/>
  <c r="H202" i="9"/>
  <c r="K202" i="9" s="1"/>
  <c r="J243" i="9"/>
  <c r="H243" i="9"/>
  <c r="J300" i="9"/>
  <c r="H300" i="9"/>
  <c r="J182" i="9"/>
  <c r="H182" i="9"/>
  <c r="J181" i="9"/>
  <c r="H181" i="9"/>
  <c r="K181" i="9" s="1"/>
  <c r="H168" i="9"/>
  <c r="K168" i="9" s="1"/>
  <c r="J168" i="9"/>
  <c r="J189" i="9"/>
  <c r="H189" i="9"/>
  <c r="K189" i="9" s="1"/>
  <c r="J302" i="9"/>
  <c r="H302" i="9"/>
  <c r="K302" i="9" s="1"/>
  <c r="J301" i="9"/>
  <c r="H301" i="9"/>
  <c r="J299" i="9"/>
  <c r="H299" i="9"/>
  <c r="K299" i="9" s="1"/>
  <c r="J298" i="9"/>
  <c r="H298" i="9"/>
  <c r="J297" i="9"/>
  <c r="H297" i="9"/>
  <c r="J296" i="9"/>
  <c r="H296" i="9"/>
  <c r="J295" i="9"/>
  <c r="H295" i="9"/>
  <c r="K295" i="9" s="1"/>
  <c r="J294" i="9"/>
  <c r="H294" i="9"/>
  <c r="J293" i="9"/>
  <c r="H293" i="9"/>
  <c r="J250" i="9"/>
  <c r="H250" i="9"/>
  <c r="K250" i="9" s="1"/>
  <c r="J249" i="9"/>
  <c r="H249" i="9"/>
  <c r="K249" i="9" s="1"/>
  <c r="J248" i="9"/>
  <c r="H248" i="9"/>
  <c r="K248" i="9" s="1"/>
  <c r="J247" i="9"/>
  <c r="H247" i="9"/>
  <c r="K247" i="9" s="1"/>
  <c r="J246" i="9"/>
  <c r="H246" i="9"/>
  <c r="J245" i="9"/>
  <c r="H245" i="9"/>
  <c r="K245" i="9" s="1"/>
  <c r="J244" i="9"/>
  <c r="H244" i="9"/>
  <c r="K244" i="9" s="1"/>
  <c r="J242" i="9"/>
  <c r="H242" i="9"/>
  <c r="K242" i="9" s="1"/>
  <c r="J241" i="9"/>
  <c r="H241" i="9"/>
  <c r="J240" i="9"/>
  <c r="H240" i="9"/>
  <c r="K240" i="9" s="1"/>
  <c r="J186" i="9"/>
  <c r="H186" i="9"/>
  <c r="K186" i="9" s="1"/>
  <c r="J183" i="9"/>
  <c r="H183" i="9"/>
  <c r="K183" i="9" s="1"/>
  <c r="J177" i="9"/>
  <c r="H177" i="9"/>
  <c r="K177" i="9" s="1"/>
  <c r="J176" i="9"/>
  <c r="H176" i="9"/>
  <c r="K176" i="9" s="1"/>
  <c r="J175" i="9"/>
  <c r="H175" i="9"/>
  <c r="K175" i="9" s="1"/>
  <c r="J174" i="9"/>
  <c r="H174" i="9"/>
  <c r="H179" i="9" s="1"/>
  <c r="J171" i="9"/>
  <c r="J172" i="9" s="1"/>
  <c r="H171" i="9"/>
  <c r="H172" i="9" s="1"/>
  <c r="J167" i="9"/>
  <c r="H167" i="9"/>
  <c r="J166" i="9"/>
  <c r="H166" i="9"/>
  <c r="J165" i="9"/>
  <c r="H165" i="9"/>
  <c r="J162" i="9"/>
  <c r="H162" i="9"/>
  <c r="J161" i="9"/>
  <c r="K161" i="9" s="1"/>
  <c r="H161" i="9"/>
  <c r="J160" i="9"/>
  <c r="H160" i="9"/>
  <c r="K160" i="9" s="1"/>
  <c r="J159" i="9"/>
  <c r="H159" i="9"/>
  <c r="J158" i="9"/>
  <c r="H158" i="9"/>
  <c r="J157" i="9"/>
  <c r="H157" i="9"/>
  <c r="J156" i="9"/>
  <c r="H156" i="9"/>
  <c r="J155" i="9"/>
  <c r="K155" i="9" s="1"/>
  <c r="H155" i="9"/>
  <c r="J154" i="9"/>
  <c r="H154" i="9"/>
  <c r="J153" i="9"/>
  <c r="H153" i="9"/>
  <c r="J152" i="9"/>
  <c r="H152" i="9"/>
  <c r="J148" i="9"/>
  <c r="H148" i="9"/>
  <c r="J147" i="9"/>
  <c r="H147" i="9"/>
  <c r="J146" i="9"/>
  <c r="H146" i="9"/>
  <c r="J138" i="9"/>
  <c r="H138" i="9"/>
  <c r="J137" i="9"/>
  <c r="H137" i="9"/>
  <c r="K137" i="9" s="1"/>
  <c r="J136" i="9"/>
  <c r="H136" i="9"/>
  <c r="J134" i="9"/>
  <c r="H134" i="9"/>
  <c r="J131" i="9"/>
  <c r="H131" i="9"/>
  <c r="J130" i="9"/>
  <c r="J132" i="9" s="1"/>
  <c r="H130" i="9"/>
  <c r="J94" i="9"/>
  <c r="H94" i="9"/>
  <c r="J91" i="9"/>
  <c r="J92" i="9" s="1"/>
  <c r="H91" i="9"/>
  <c r="J88" i="9"/>
  <c r="H88" i="9"/>
  <c r="J87" i="9"/>
  <c r="H87" i="9"/>
  <c r="K87" i="9" s="1"/>
  <c r="J86" i="9"/>
  <c r="H86" i="9"/>
  <c r="J85" i="9"/>
  <c r="H85" i="9"/>
  <c r="J84" i="9"/>
  <c r="H84" i="9"/>
  <c r="J83" i="9"/>
  <c r="H83" i="9"/>
  <c r="J80" i="9"/>
  <c r="H80" i="9"/>
  <c r="J79" i="9"/>
  <c r="H79" i="9"/>
  <c r="K79" i="9" s="1"/>
  <c r="J78" i="9"/>
  <c r="J81" i="9" s="1"/>
  <c r="H78" i="9"/>
  <c r="J75" i="9"/>
  <c r="H75" i="9"/>
  <c r="K75" i="9" s="1"/>
  <c r="J74" i="9"/>
  <c r="H74" i="9"/>
  <c r="H76" i="9" s="1"/>
  <c r="J73" i="9"/>
  <c r="H73" i="9"/>
  <c r="J70" i="9"/>
  <c r="H70" i="9"/>
  <c r="J69" i="9"/>
  <c r="H69" i="9"/>
  <c r="K69" i="9" s="1"/>
  <c r="J68" i="9"/>
  <c r="H68" i="9"/>
  <c r="K148" i="9"/>
  <c r="K241" i="9"/>
  <c r="K171" i="9"/>
  <c r="K172" i="9" s="1"/>
  <c r="K107" i="9" s="1"/>
  <c r="K296" i="9"/>
  <c r="H187" i="9"/>
  <c r="A6" i="4"/>
  <c r="B6" i="14"/>
  <c r="B6" i="9"/>
  <c r="B8" i="10"/>
  <c r="A7" i="6"/>
  <c r="B3" i="14"/>
  <c r="B3" i="9"/>
  <c r="B3" i="10"/>
  <c r="A3" i="6"/>
  <c r="A2" i="4"/>
  <c r="C66" i="9"/>
  <c r="A4" i="4"/>
  <c r="A3" i="4"/>
  <c r="I12" i="12"/>
  <c r="K100" i="14"/>
  <c r="K304" i="9" l="1"/>
  <c r="K305" i="9"/>
  <c r="K294" i="9"/>
  <c r="K297" i="9"/>
  <c r="K301" i="9"/>
  <c r="K300" i="9"/>
  <c r="H306" i="9"/>
  <c r="K252" i="9"/>
  <c r="K201" i="9"/>
  <c r="K194" i="9"/>
  <c r="K200" i="9"/>
  <c r="K206" i="9"/>
  <c r="K198" i="9"/>
  <c r="K205" i="9"/>
  <c r="K182" i="9"/>
  <c r="J169" i="9"/>
  <c r="J187" i="9"/>
  <c r="K159" i="9"/>
  <c r="K162" i="9"/>
  <c r="K167" i="9"/>
  <c r="J163" i="9"/>
  <c r="K139" i="9"/>
  <c r="K130" i="9"/>
  <c r="K132" i="9" s="1"/>
  <c r="K102" i="9" s="1"/>
  <c r="K142" i="9"/>
  <c r="K140" i="9"/>
  <c r="K99" i="9"/>
  <c r="J100" i="9"/>
  <c r="K95" i="9"/>
  <c r="K68" i="9"/>
  <c r="K83" i="9"/>
  <c r="K86" i="9"/>
  <c r="K91" i="9"/>
  <c r="K92" i="9" s="1"/>
  <c r="K43" i="9" s="1"/>
  <c r="L148" i="14"/>
  <c r="H81" i="9"/>
  <c r="J144" i="9"/>
  <c r="K165" i="9"/>
  <c r="H92" i="9"/>
  <c r="J71" i="9"/>
  <c r="K78" i="9"/>
  <c r="K88" i="9"/>
  <c r="K94" i="9"/>
  <c r="K131" i="9"/>
  <c r="K136" i="9"/>
  <c r="K138" i="9"/>
  <c r="K147" i="9"/>
  <c r="K152" i="9"/>
  <c r="K154" i="9"/>
  <c r="K156" i="9"/>
  <c r="K158" i="9"/>
  <c r="K166" i="9"/>
  <c r="J255" i="9"/>
  <c r="J306" i="9"/>
  <c r="K187" i="9"/>
  <c r="K109" i="9" s="1"/>
  <c r="K192" i="9"/>
  <c r="K204" i="9"/>
  <c r="K254" i="9"/>
  <c r="K178" i="9"/>
  <c r="K298" i="9"/>
  <c r="K191" i="9"/>
  <c r="K98" i="9"/>
  <c r="K303" i="9"/>
  <c r="K207" i="9"/>
  <c r="J150" i="9"/>
  <c r="K293" i="9"/>
  <c r="K306" i="9" s="1"/>
  <c r="K271" i="9" s="1"/>
  <c r="K291" i="9" s="1"/>
  <c r="K15" i="9" s="1"/>
  <c r="D13" i="6" s="1"/>
  <c r="K80" i="9"/>
  <c r="K73" i="9"/>
  <c r="H144" i="9"/>
  <c r="K146" i="9"/>
  <c r="K153" i="9"/>
  <c r="K157" i="9"/>
  <c r="J179" i="9"/>
  <c r="K246" i="9"/>
  <c r="K255" i="9" s="1"/>
  <c r="K217" i="9" s="1"/>
  <c r="K237" i="9" s="1"/>
  <c r="K14" i="9" s="1"/>
  <c r="D12" i="6" s="1"/>
  <c r="K243" i="9"/>
  <c r="K203" i="9"/>
  <c r="K184" i="9"/>
  <c r="K197" i="9"/>
  <c r="K208" i="9"/>
  <c r="K196" i="9"/>
  <c r="H71" i="9"/>
  <c r="K74" i="9"/>
  <c r="L146" i="14"/>
  <c r="K237" i="14"/>
  <c r="E11" i="10" s="1"/>
  <c r="F11" i="10" s="1"/>
  <c r="G11" i="10" s="1"/>
  <c r="G23" i="10" s="1"/>
  <c r="H100" i="9"/>
  <c r="H209" i="9"/>
  <c r="K85" i="9"/>
  <c r="K89" i="9" s="1"/>
  <c r="K42" i="9" s="1"/>
  <c r="K84" i="9"/>
  <c r="K150" i="9"/>
  <c r="K104" i="9" s="1"/>
  <c r="J76" i="9"/>
  <c r="H163" i="9"/>
  <c r="H132" i="9"/>
  <c r="K174" i="9"/>
  <c r="K179" i="9" s="1"/>
  <c r="K108" i="9" s="1"/>
  <c r="H169" i="9"/>
  <c r="H255" i="9"/>
  <c r="K70" i="9"/>
  <c r="K141" i="9"/>
  <c r="H89" i="9"/>
  <c r="K190" i="9"/>
  <c r="J209" i="9"/>
  <c r="J89" i="9"/>
  <c r="H150" i="9"/>
  <c r="K134" i="9"/>
  <c r="K163" i="9" l="1"/>
  <c r="K105" i="9" s="1"/>
  <c r="K144" i="9"/>
  <c r="K103" i="9" s="1"/>
  <c r="K71" i="9"/>
  <c r="K39" i="9" s="1"/>
  <c r="K76" i="9"/>
  <c r="K40" i="9" s="1"/>
  <c r="K81" i="9"/>
  <c r="K41" i="9" s="1"/>
  <c r="K169" i="9"/>
  <c r="K106" i="9" s="1"/>
  <c r="K100" i="9"/>
  <c r="K44" i="9" s="1"/>
  <c r="K65" i="9" s="1"/>
  <c r="K12" i="9" s="1"/>
  <c r="K209" i="9"/>
  <c r="K110" i="9" s="1"/>
  <c r="F11" i="12"/>
  <c r="I11" i="12" s="1"/>
  <c r="F16" i="4"/>
  <c r="F17" i="4" s="1"/>
  <c r="K127" i="9" l="1"/>
  <c r="K13" i="9" s="1"/>
  <c r="D11" i="6" s="1"/>
  <c r="D10" i="6"/>
  <c r="K37" i="9" l="1"/>
  <c r="F14" i="4" s="1"/>
  <c r="F10" i="12" l="1"/>
  <c r="D5" i="20"/>
  <c r="C9" i="20" s="1"/>
  <c r="C8" i="20" l="1"/>
  <c r="C12" i="20" s="1"/>
  <c r="C10" i="20" l="1"/>
  <c r="C13" i="20" s="1"/>
  <c r="C14" i="20" s="1"/>
  <c r="H10" i="12" l="1"/>
  <c r="C16" i="20"/>
  <c r="D15" i="4" l="1"/>
  <c r="F15" i="4" s="1"/>
  <c r="F20" i="4" s="1"/>
  <c r="F21" i="4" s="1"/>
  <c r="F22" i="4" s="1"/>
  <c r="E11" i="6"/>
  <c r="F11" i="6" s="1"/>
  <c r="I10" i="12"/>
  <c r="I19" i="12" s="1"/>
  <c r="I20" i="12" s="1"/>
  <c r="E20" i="12" s="1"/>
  <c r="E13" i="6"/>
  <c r="F13" i="6" s="1"/>
  <c r="E10" i="6"/>
  <c r="F10" i="6" s="1"/>
  <c r="E12" i="6"/>
  <c r="F12" i="6" s="1"/>
  <c r="F22" i="6" l="1"/>
</calcChain>
</file>

<file path=xl/sharedStrings.xml><?xml version="1.0" encoding="utf-8"?>
<sst xmlns="http://schemas.openxmlformats.org/spreadsheetml/2006/main" count="865" uniqueCount="502">
  <si>
    <t>คิดเป็นเงินทั้งสิ้นโดยประมาณ</t>
  </si>
  <si>
    <t>สรุปผลการประมาณราคาค่าก่อสร้าง</t>
  </si>
  <si>
    <t>รวมเงิน (1)+(2)+(3)</t>
  </si>
  <si>
    <t>ลำดับที่</t>
  </si>
  <si>
    <t>ค่างานส่วนที่ 1  ค่าวัสดุและค่าแรงงานหมวดงานก่อสร้าง  ( ทุน )</t>
  </si>
  <si>
    <t xml:space="preserve">       ราคารวมค่า Factor- F </t>
  </si>
  <si>
    <t>ค่างานส่วนที่ 2  หมวดงานครุภัณฑ์สั่งซื้อหรือจัดซื้อ</t>
  </si>
  <si>
    <t xml:space="preserve">       ราคารวมค่า ภาษีมูลค่าเพิ่ม ( VAT ) </t>
  </si>
  <si>
    <t>ค่างานส่วนที่ 3  ค่าใช้จ่ายพิเศษตามข้อกำหนด ( ถ้ามี )</t>
  </si>
  <si>
    <t>ราคาค่าก่อสร้าง</t>
  </si>
  <si>
    <t xml:space="preserve"> </t>
  </si>
  <si>
    <t>พื้นที่อาคาร</t>
  </si>
  <si>
    <t>ตร.ม.</t>
  </si>
  <si>
    <t>ลำดับ</t>
  </si>
  <si>
    <t>หมายเหตุ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</si>
  <si>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</si>
  <si>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</si>
  <si>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</si>
  <si>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</si>
  <si>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</si>
  <si>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</si>
  <si>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รวม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</si>
  <si>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</si>
  <si>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</si>
  <si>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</si>
  <si>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</si>
  <si>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</si>
  <si>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</si>
  <si>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</si>
  <si>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</si>
  <si>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</si>
  <si>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</si>
  <si>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</si>
  <si>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</si>
  <si>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</si>
  <si>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</si>
  <si>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</si>
  <si>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</si>
  <si>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</si>
  <si>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</si>
  <si>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</si>
  <si>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</si>
  <si>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นำค่านี้ไปใช้ในการคำนวณ</t>
  </si>
  <si>
    <t>ตร.ม.     เฉลี่ยราคา</t>
  </si>
  <si>
    <t xml:space="preserve">  บาท/ตร.ม.</t>
  </si>
  <si>
    <t>(ตัวอักษร)</t>
  </si>
  <si>
    <t>การคำนวณหาค่า Factor-F เฉลี่ย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</si>
  <si>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</si>
  <si>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</si>
  <si>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</si>
  <si>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>แบบแสดงรายการ  ปริมาณงานและราคา</t>
  </si>
  <si>
    <t>ราคาต่อหน่วย</t>
  </si>
  <si>
    <t>จำนวนเงิน</t>
  </si>
  <si>
    <t>ค่าวัสดุและแรงงาน</t>
  </si>
  <si>
    <t>แบบสรุปค่าก่อสร้าง</t>
  </si>
  <si>
    <t>หน่วย : บาท</t>
  </si>
  <si>
    <t>กลุ่มงานที่  1</t>
  </si>
  <si>
    <t>กลุ่มงานที่  2</t>
  </si>
  <si>
    <t>กลุ่มงานที่  3</t>
  </si>
  <si>
    <t>กลุ่มงานที่  4</t>
  </si>
  <si>
    <t>Factor  F</t>
  </si>
  <si>
    <t>ค่าก่อสร้าง</t>
  </si>
  <si>
    <t>เงื่อนไขการใช้ตาราง  Factor  F</t>
  </si>
  <si>
    <t>เงินประกันผลงานหัก...........%</t>
  </si>
  <si>
    <t>ภาษีมูลค่าเพิ่ม  7%</t>
  </si>
  <si>
    <t>รวมค่าก่อสร้าง</t>
  </si>
  <si>
    <t>แบบสรุปค่าครุภัณฑ์จัดซื้อ</t>
  </si>
  <si>
    <t>ค่างาน</t>
  </si>
  <si>
    <t>ภาษีมูลค่าเพิ่ม 7%</t>
  </si>
  <si>
    <t>สรุป</t>
  </si>
  <si>
    <t>สรุปงานก่อสร้าง</t>
  </si>
  <si>
    <t>หมวดงานสถาปัตยกรรม</t>
  </si>
  <si>
    <t>หมวดงานระบบไฟฟ้าและสื่อสาร</t>
  </si>
  <si>
    <t xml:space="preserve"> งานสถาปัตยกรรม</t>
  </si>
  <si>
    <t>รวมหมวดงานสถาปัตยกรรม</t>
  </si>
  <si>
    <t>ประเภทงานอาคาร</t>
  </si>
  <si>
    <t>ค่าวัสดุและค่าแรงงาน</t>
  </si>
  <si>
    <t>เป็นเงิน/บาท</t>
  </si>
  <si>
    <t>FACTOR F</t>
  </si>
  <si>
    <t>จำนวนเงิน/บาท</t>
  </si>
  <si>
    <t>เงื่อนไข</t>
  </si>
  <si>
    <t>เงินล่วงหน้าจ่าย…….</t>
  </si>
  <si>
    <t>เงินประกันผลงานหัก.......</t>
  </si>
  <si>
    <t>ค่าภาษีมูลค่าเพิ่ม.......</t>
  </si>
  <si>
    <t>รวมค่าก่อสร้างเป็นเงินทั้งสิ้น</t>
  </si>
  <si>
    <t>คิดเป็นเงินประมาณ</t>
  </si>
  <si>
    <t>ขนาดหรือเนื้อที่อาคาร</t>
  </si>
  <si>
    <t>เฉลี่ยราคาประมาณ</t>
  </si>
  <si>
    <t>บาท/ตร.ม.</t>
  </si>
  <si>
    <t>ประเภทงานครุภัณฑ์จัดซื้อ</t>
  </si>
  <si>
    <t>ค่าใช้จ่ายพิเศษตามข้อกำหนด</t>
  </si>
  <si>
    <t>ส่วนที่ 1 ค่าวัสดุและค่าแรงงานหมวดงานก่อสร้าง</t>
  </si>
  <si>
    <t>รวมค่างานส่วนที่2</t>
  </si>
  <si>
    <t>รวมค่างานส่วนที่1</t>
  </si>
  <si>
    <t>เงินล่วงหน้าจ่าย   0%</t>
  </si>
  <si>
    <t/>
  </si>
  <si>
    <t>รวมหมวดงานโครงสร้าง</t>
  </si>
  <si>
    <t>งานสถาปัตยกรรม</t>
  </si>
  <si>
    <t>หมวดงานวิศวกรรมโครงสร้าง</t>
  </si>
  <si>
    <t xml:space="preserve">ส่วนที่ 2 งานครุภัณฑ์จัดซื้อหรือสั่งซื้อ </t>
  </si>
  <si>
    <t xml:space="preserve">สรุปงานครุภัณฑ์จัดซื้อหรือสั่งซื้อ </t>
  </si>
  <si>
    <t>งานครุภัณฑ์จัดซื้อหรือสั่งซื้อ</t>
  </si>
  <si>
    <t>รวมหมวดงานระบบไฟฟ้า</t>
  </si>
  <si>
    <t>แบบเลขที่</t>
  </si>
  <si>
    <t>หน่วยงานเจ้าของโครงการ/งานก่อสร้าง   มหาวิทยาลัยราชภัฏลำปาง</t>
  </si>
  <si>
    <t>สถานที่ก่อสร้าง   ภายในบริเวณมหาวิทยาลัยราชภัฏลำปาง                                   แบบเลขที่</t>
  </si>
  <si>
    <t>หมวดงานประปาและระบบสุขาภิบาล</t>
  </si>
  <si>
    <t>รวมหมวดงานประปาและระบบบสุขาภิบาล</t>
  </si>
  <si>
    <t>แบบ ปร.4 ที่แนบ มีจำนวน                 ชุด</t>
  </si>
  <si>
    <t xml:space="preserve">สถานที่ก่อสร้าง   ภายในบริเวณมหาวิทยาลัยราชภัฏลำปาง                                 </t>
  </si>
  <si>
    <t>สถานที่ก่อสร้าง   ภายในบริเวณมหาวิทยาลัยราชภัฏลำปาง         แบบเลขที่</t>
  </si>
  <si>
    <t>แบบ ปร.4 ที่แนบ มีจำนวน        1         ชุด</t>
  </si>
  <si>
    <t xml:space="preserve">สถานที่ก่อสร้าง   ภายในบริเวณมหาวิทยาลัยราชภัฏลำปาง                         แบบเลขที่        </t>
  </si>
  <si>
    <t>ดอกเบี้ยเงินกู้.......</t>
  </si>
  <si>
    <t>ดอกเบี้ยเงินกู้    6%</t>
  </si>
  <si>
    <t>แบบ ปร.4 และ ปร.5 ที่แนบ มีจำนวน         1        ชุด</t>
  </si>
  <si>
    <t xml:space="preserve">กลุ่มงาน/งานอาคารสถานที่ กองกลาง สำนักงานอธิการบดี   </t>
  </si>
  <si>
    <t>รายการประมาณราคา</t>
  </si>
  <si>
    <t>มหาวิทยาลัยราชภัฏลำปาง</t>
  </si>
  <si>
    <t>อ้างอิง มาตรา 4</t>
  </si>
  <si>
    <r>
      <t xml:space="preserve">หนังสือกระทรวงการคลังที่ </t>
    </r>
    <r>
      <rPr>
        <b/>
        <sz val="16"/>
        <color indexed="12"/>
        <rFont val="Cordia New"/>
        <family val="2"/>
      </rPr>
      <t xml:space="preserve"> กค 0433.2/ว 281 ลว.19 มิถุนายน 2563 </t>
    </r>
  </si>
  <si>
    <t xml:space="preserve">FACTOR . F  ประเภทงานอาคาร  เงื่อนไข  - เงินล่วงหน้าจ่าย  0%  ,  - เงินประกันผลงานหัก  0 % ,  - ดอกเบี้ยเงินกู้  5 %  ,  ค่าภาษีมูลค่าเพิ่ม  7 % </t>
  </si>
  <si>
    <t>ชุด</t>
  </si>
  <si>
    <t>รวมค่าแรง</t>
  </si>
  <si>
    <t>ตร.ม</t>
  </si>
  <si>
    <t>เมตร</t>
  </si>
  <si>
    <t>1.1 งานดิน</t>
  </si>
  <si>
    <t>1.2 งานคอนกรีต</t>
  </si>
  <si>
    <t>1.3 งานไม้แบบ</t>
  </si>
  <si>
    <t>1.4 งานเหล็กเสริมคอนกรีต</t>
  </si>
  <si>
    <t>1.5 งานพื้นสำเร็จรูป</t>
  </si>
  <si>
    <t>1.6 งานโครงหลังคาเหล็กรูปพรรณ</t>
  </si>
  <si>
    <t>ดินถม พร้อมเกลี่ย</t>
  </si>
  <si>
    <t>ลบ.ม</t>
  </si>
  <si>
    <t>งานขุดดินฐานราก ถมกลับฐานราก</t>
  </si>
  <si>
    <t>ทรายหยาบบดอัดแน่น</t>
  </si>
  <si>
    <t>คอนกรีตหยาบ (เทลีน)</t>
  </si>
  <si>
    <t>ไม้แบบ ( ใช้ 80 % )</t>
  </si>
  <si>
    <t>ไม้คร่าว (ใช้ 30 % )</t>
  </si>
  <si>
    <t>ลบ.ฟ.</t>
  </si>
  <si>
    <t>ตะปู(ใช้ตะปู 0.25 กก. ต่อไม้แบบ 1 ตร.ม.)</t>
  </si>
  <si>
    <t>กก.</t>
  </si>
  <si>
    <t>RB 6 (SR - 24)( 2.22 กก./เส้น )</t>
  </si>
  <si>
    <t>เส้น</t>
  </si>
  <si>
    <t>เผื่อ 5%</t>
  </si>
  <si>
    <t>RB 9 (SR - 24)( 4.99 กก./เส้น )</t>
  </si>
  <si>
    <t>เผื่อ 7%</t>
  </si>
  <si>
    <t>DB 12 (SD - 40)( 8.88 กก./เส้น )</t>
  </si>
  <si>
    <t>เผื่อ 9%</t>
  </si>
  <si>
    <t>DB 16 (SD - 40)( 15.80 กก./เส้น )</t>
  </si>
  <si>
    <t>เผื่อ 11%</t>
  </si>
  <si>
    <t>ลวดผูกเหล็ก เบอร์ 18 (เหล็ก 1 ตัน ใช้ลวด 18 กก.)</t>
  </si>
  <si>
    <t>ท่อน</t>
  </si>
  <si>
    <t>งานทาสีกันสนิม</t>
  </si>
  <si>
    <t>แผ่น</t>
  </si>
  <si>
    <t>2.1 งานผิวพื้นและบัวเชิงผนัง</t>
  </si>
  <si>
    <t>2.2 งานผนังและผิวผนัง</t>
  </si>
  <si>
    <t>2.3 งานฝ้าเพดาน</t>
  </si>
  <si>
    <t>2.4 งานประตู - หน้าต่าง พร้อมอุปกรณ์ติดตั้ง</t>
  </si>
  <si>
    <t>2.5 งานสุขภัณฑ์และอุปกรณ์</t>
  </si>
  <si>
    <t>2.6 งานบันได</t>
  </si>
  <si>
    <t>2.7 งานสี</t>
  </si>
  <si>
    <t>2.8 งานหลังคา</t>
  </si>
  <si>
    <t xml:space="preserve">A - ฉาบปูนเรียบ </t>
  </si>
  <si>
    <t xml:space="preserve">C1 - ฝ้ายิปซั่มบอร์ด หนา 9 มม. โครงเคร่าเหล็กชุบสังกะสี </t>
  </si>
  <si>
    <t xml:space="preserve">C3 - ฝ้ายิปซั่มบอร์ดขอบลาด หนา 9 ม.ม. ชนิดกันชื้น  </t>
  </si>
  <si>
    <t xml:space="preserve">C2 - ฝ้าสมาร์ทบอร์ด หนา 4 มม. รอยต่อฉาบเรียบ ทาสี  </t>
  </si>
  <si>
    <t>โครงเคร่าโลหะชุบสังกะสี  0.40x1.00 ม.#</t>
  </si>
  <si>
    <t>งานทาสีอคริลิคภายใน (รวมทาสีรองพื้น 1 เที่ยว) มอก.272-2549</t>
  </si>
  <si>
    <t>งานทาสีอคริลิคภายนอก (รวมทาสีรองพื้น 1 เที่ยว) มอก.272-2549</t>
  </si>
  <si>
    <t>งานทาสีอคริลิคภายใน ฝ้าเพดาน (รวมทาสีรองพื้น 1 เที่ยว) มอก.272-2549</t>
  </si>
  <si>
    <t>งานทาสีอคริลิคภายนอก ฝ้าเพดาน (รวมทาสีรองพื้น 1 เที่ยว) มอก.272-2549</t>
  </si>
  <si>
    <t>อุปกรณ์อื่นๆ</t>
  </si>
  <si>
    <t>เหมา</t>
  </si>
  <si>
    <t>2.9 งานเบ็ดเตล็ด</t>
  </si>
  <si>
    <t>3.1 งานระบบไฟฟ้าและสื่อสาร</t>
  </si>
  <si>
    <t>จุด</t>
  </si>
  <si>
    <t>4.1 งานระบบประปาและสุขาภิบาล</t>
  </si>
  <si>
    <t>งานเดินประปาท่อเมนหลัก</t>
  </si>
  <si>
    <t>บ่อพักขนาด 40 x 50 ซม. พร้อมฝา</t>
  </si>
  <si>
    <t>งานเดินท่อน้ำดี</t>
  </si>
  <si>
    <t>งานเดินท่อโสโครก ทั่วไป</t>
  </si>
  <si>
    <t>ก๊อกสนาม PP น้ำเงิน 3/4" ด้ามจับอลูมิเนียม</t>
  </si>
  <si>
    <t>เครื่อง</t>
  </si>
  <si>
    <t>1.6 งานหลังคา</t>
  </si>
  <si>
    <t xml:space="preserve">B - กรุกระเบื้อง WALL TILE ขนาด 8"x16" ชนิดผิวมัน </t>
  </si>
  <si>
    <t xml:space="preserve">จมูกบันได PVC </t>
  </si>
  <si>
    <t>W - 01</t>
  </si>
  <si>
    <t>W - 02</t>
  </si>
  <si>
    <t>W - 03</t>
  </si>
  <si>
    <t>งาน</t>
  </si>
  <si>
    <t xml:space="preserve">หลังคาเมทัลชีท ความหนา 0.40 สี </t>
  </si>
  <si>
    <t>ฉนวนกันความร้อน PU  หนา 25 มม.</t>
  </si>
  <si>
    <t>ท่อซีเมนต์ใยหิน ขนาด 12 นิ้ว (แบบเสริมตาข่าย)</t>
  </si>
  <si>
    <t>งานเจาะพื้นถนนพร้อมคืนสภาพเดิม</t>
  </si>
  <si>
    <t>ประตูน้ำ 1 นิ้ว</t>
  </si>
  <si>
    <t>โคมหน้าอะคิลิคฝังฝ้า LED-T8 1x18 วัตต์ กันน้ำ</t>
  </si>
  <si>
    <t>เชิงชาย 2 In 1 หน้า 23.50cm</t>
  </si>
  <si>
    <t>พร้อมดูแล 90 วัน</t>
  </si>
  <si>
    <t>ป - 01</t>
  </si>
  <si>
    <t>ป - 03</t>
  </si>
  <si>
    <t>ป - 02</t>
  </si>
  <si>
    <t>ป - 05</t>
  </si>
  <si>
    <t>ป - 06</t>
  </si>
  <si>
    <t>ป - 07</t>
  </si>
  <si>
    <t>ป - 08</t>
  </si>
  <si>
    <t>ป - 04</t>
  </si>
  <si>
    <t>C - แผ่นไฟเบอร์ซีเมนต์ ขนาด 1 x 120 x 240 ซม.</t>
  </si>
  <si>
    <t xml:space="preserve">พื้น HC หนา 8 ซม. ลวดไม่น้อยกว่า 8 เส้น ขนาดลวดไม่น้อยกว่า 5 มม.นน.บรรทุกจรได้ไม่น้อยกว่า 390 กก./ตร.ม. </t>
  </si>
  <si>
    <t>ต้น</t>
  </si>
  <si>
    <t>ก่อ-ฉาบเสาประดับ</t>
  </si>
  <si>
    <t>เสาเอ็น - คานทับ หลัง ค.ส.ล.</t>
  </si>
  <si>
    <t>2 - ผนังก่ออิฐมอญเต็มแผ่น</t>
  </si>
  <si>
    <t>1 - ผนังก่ออิฐมอญครึ่งแผ่น</t>
  </si>
  <si>
    <t xml:space="preserve">โครงเคร่าเหล็กกล่อง 2x2 นิ้ว หนา 2.00 มม. 0.60x1.20 ม.# </t>
  </si>
  <si>
    <t>เชิงชายประดับ</t>
  </si>
  <si>
    <t xml:space="preserve">FLASHING </t>
  </si>
  <si>
    <t>ถัง</t>
  </si>
  <si>
    <t>เครื่องกรองน้ำดื่ม</t>
  </si>
  <si>
    <t xml:space="preserve">ค่าแรงติดตั้งถังบำบัดน้ำเสียสำเร็จรูป พร้อมอุปกรณ์ติดตั้งและฐานรองถัง  5,000 ลิตร </t>
  </si>
  <si>
    <t xml:space="preserve">ค่าแรงตอดตั้งถังเก็บน้ำ PE วางใต้ดิน พร้อมอุปกรณ์ติดตั้งและฐานรองถัง  3,000 ลิตร </t>
  </si>
  <si>
    <t xml:space="preserve">ค่าแรงติดตั้งปั๊มน้ำอัตโนมัติ 350 วัตต์ </t>
  </si>
  <si>
    <t>ค่าแรงติดตั้งชุดกล้องวงจรปิด (8 ตัว)</t>
  </si>
  <si>
    <t>ค่าแรงติดตั้งเครื่องกรองน้ำดื่ม</t>
  </si>
  <si>
    <t>ผนังกรุอิฐเทียม(โพลียูริเทน) ห้องแสดงสินค้า</t>
  </si>
  <si>
    <t>บัวฝ้า 5 นิ้ว ไม้</t>
  </si>
  <si>
    <t>พร้อมอุปกรณ์</t>
  </si>
  <si>
    <t xml:space="preserve">งานสายไฟ (สายเมน) เดินใต้ดินและระบบสายกราวด์พร้อมบ่อพักใช้ท่อ HDPE </t>
  </si>
  <si>
    <t>พัดลมระบายอากาศ ติดผนัง 12 นิ้ว</t>
  </si>
  <si>
    <t xml:space="preserve">ปั๊มน้ำอัตโนมัติ 350 วัตต์ </t>
  </si>
  <si>
    <t>ตู้ล็อคเกอร์ 18 ช่อง</t>
  </si>
  <si>
    <t>ใบ</t>
  </si>
  <si>
    <t>ตู้เก็บรองเท้า</t>
  </si>
  <si>
    <t>รถเข็นห้องปฏิบัติการ</t>
  </si>
  <si>
    <t>คัน</t>
  </si>
  <si>
    <t xml:space="preserve">รถเข็นอเนกประสงค์ 4 ล้อ พื้นเหล็ก </t>
  </si>
  <si>
    <t>ชั้นวางของสแตนเลสแบบทึบ 4 ชั้น</t>
  </si>
  <si>
    <t>อัน</t>
  </si>
  <si>
    <t>ตู้เหล็กสูงบานเลื่อนกระจก</t>
  </si>
  <si>
    <t>เครื่องชั่งน้ำหนักและคำนวณราคา</t>
  </si>
  <si>
    <t xml:space="preserve">เครื่องชั่งดิจิตอล 2 ตำแหน่ง </t>
  </si>
  <si>
    <t>เครื่องชั่งดิจิตอล 300 กิโลกรัม</t>
  </si>
  <si>
    <t>ตัว</t>
  </si>
  <si>
    <t>เตาแก๊สสแตนเลส 3 หัว</t>
  </si>
  <si>
    <t xml:space="preserve">เครื่องดูดควันสแตนเลส </t>
  </si>
  <si>
    <t>เครื่องคั้นน้ำผลไม้แยกกาก</t>
  </si>
  <si>
    <t>เครื่องปั่นเอนกประสงค์</t>
  </si>
  <si>
    <t>เครื่องสับผสม ขนาดไม่น้อยกว่า 20 กิโลกรัม</t>
  </si>
  <si>
    <t>เครื่องผสมผง แบบกระบอก Drum mixer</t>
  </si>
  <si>
    <t xml:space="preserve">เตาไมโครเวฟ  </t>
  </si>
  <si>
    <t xml:space="preserve">เครื่องยัดไส้กรอก </t>
  </si>
  <si>
    <t>เครื่องบรรจุผง พร้อมแพ็คซีล บรรจุ 1-100 กรัม</t>
  </si>
  <si>
    <t>เครื่องปิดผนึกสุญญากาศ แบบสามารถเติมก๊าซไนโตรเจน</t>
  </si>
  <si>
    <t>เครื่องปิดผนึกสุญญากาศ ฝาเดี่ยว ตั้งพื้น</t>
  </si>
  <si>
    <t>เครื่องดูดฝุ่น</t>
  </si>
  <si>
    <t>ตู้โชว์เค้ก กระจกตรง</t>
  </si>
  <si>
    <t>ตู้</t>
  </si>
  <si>
    <t>ชุดเคาน์เตอร์สแตนเลส มีลิ้นชัก ซิงค์ และถังเก็บน้ำแข็ง</t>
  </si>
  <si>
    <t>เครื่องบดและสกัดกาแฟ</t>
  </si>
  <si>
    <t>เครื่องปั่นสมูทตี้</t>
  </si>
  <si>
    <t>ชั้นวางแสดงสินค้าเพื่อจำหน่าย</t>
  </si>
  <si>
    <t>ตู้เก็บเอกสาร 15 ลิ้นชัก</t>
  </si>
  <si>
    <t>ชุดรับแขก พร้อมโต๊ะกลาง</t>
  </si>
  <si>
    <t>โต๊ะ</t>
  </si>
  <si>
    <t>รถเข็ญอุปกรณ์ทำความสะอาดพร้อมอุปกรณ์ทำความสะอาด</t>
  </si>
  <si>
    <t>เครื่องมัลติมีเดียโปรเจคเตอร์ระดับ XGA ขนาด 3500 ANSI Lumens พร้อมจอรับภาพแบบเคลื่อนที่ได้</t>
  </si>
  <si>
    <t>ตู้เก็บกุญแจ 30 Key</t>
  </si>
  <si>
    <t>เครื่องคอมพิวเตอร์โน๊ตบุ๊กสำหรับงานประมวลผล</t>
  </si>
  <si>
    <t xml:space="preserve">เก้าอี้แถวพักคอยขนาด 3 ที่นั่ง </t>
  </si>
  <si>
    <t xml:space="preserve">ชุดอุปกรณ์เครื่องครัว  รายละเอียดตามรายการ </t>
  </si>
  <si>
    <t xml:space="preserve">    - ถาดสแตนเลสเหลี่ยม ขนาด 10 นิ้ว</t>
  </si>
  <si>
    <t xml:space="preserve">    - ถาดสแตนเลสเหลี่ยม ขนาด 12 นิ้ว</t>
  </si>
  <si>
    <t xml:space="preserve">    - ถาดสแตนเลสเหลี่ยม ขนาด 14 นิ้ว</t>
  </si>
  <si>
    <t xml:space="preserve">    - ถาดสแตนเลสเหลี่ยม ขนาด 16 นิ้ว</t>
  </si>
  <si>
    <t xml:space="preserve">    - ถาดสแตนเลสเหลี่ยม ขนาด 18 นิ้ว</t>
  </si>
  <si>
    <t xml:space="preserve">    - หม้อสแตนเลส 2 หู ขนาด 60 ลิตร</t>
  </si>
  <si>
    <t xml:space="preserve">    - กระบวยสแตนเลส ด้ามดำ ขนาด 4 นิ้ว</t>
  </si>
  <si>
    <t xml:space="preserve">    - กระบวยสแตนเลส ด้ามดำ ขนาด 5 นิ้ว</t>
  </si>
  <si>
    <t xml:space="preserve">    - กระบวยสแตนเลส ด้ามดำ ขนาด 6 นิ้ว</t>
  </si>
  <si>
    <t>แพค</t>
  </si>
  <si>
    <t xml:space="preserve">    - กระทะเหล็กทรงจีน ก้นลึก ขนาด 13 นิ้ว</t>
  </si>
  <si>
    <t xml:space="preserve">    - มีดสแตนเลส ด้ามดำ ปลายตัด ขนาด 7 นิ้ว</t>
  </si>
  <si>
    <t xml:space="preserve">    - มีดสแตนเลส ด้ามดำ ปลายแหลม ขนาด 7 นิ้ว</t>
  </si>
  <si>
    <t xml:space="preserve">    - มีดปังตอ ใบมีดทำจากเหล็ก ขนาด 7 นิ้ว</t>
  </si>
  <si>
    <t xml:space="preserve">    - มีดเซฟ ใบมีดทำจากเหล็ก ขนาด 8 นิ้ว</t>
  </si>
  <si>
    <t xml:space="preserve">    - มีดปอก ใบมีดทำจากเหล็ก ขนาด 4 นิ้ว</t>
  </si>
  <si>
    <t xml:space="preserve">    - ที่คีบอาหารสเตนเลส ขนาด 12 นิ้ว</t>
  </si>
  <si>
    <t xml:space="preserve">    - ที่คีบอาหารสเตนเลส ขนาด 15 นิ้ว</t>
  </si>
  <si>
    <t xml:space="preserve">    -  เครื่องทอดสุญญากาศ</t>
  </si>
  <si>
    <t xml:space="preserve">    -  เครื่องทำแห้งผง Drum Dryer </t>
  </si>
  <si>
    <t>เครื่องบดกาแฟ</t>
  </si>
  <si>
    <t>ตู้เอกสารบานเลื่อนกระจกทรงสูง</t>
  </si>
  <si>
    <t xml:space="preserve">เฟอร์นิเจอร์/ชุดโต๊ะเก้าอี้ร้านกาแฟ </t>
  </si>
  <si>
    <t>ชุดกล้องวงจรปิด (8 ตัว) พร้อมอุปกรณ์ครบชุด</t>
  </si>
  <si>
    <t xml:space="preserve">ตู้ลิ้นชักพลาสติก เกรด A  4 ชั้น </t>
  </si>
  <si>
    <t xml:space="preserve">โต๊ะเอนกประสงค์หน้าโต๊ะผลิตจากพลาสติก PP </t>
  </si>
  <si>
    <t xml:space="preserve">ฝ้าหลุม พร้อมไฟ LED </t>
  </si>
  <si>
    <t>เครื่องปรับอากาศแบบแยกส่วน</t>
  </si>
  <si>
    <t>เครื่องผสมอาหาร 10 ลิตร</t>
  </si>
  <si>
    <t>ชั้นวางของสแตนเลสแบบซี่ 4 ชั้น</t>
  </si>
  <si>
    <t xml:space="preserve">โต๊ะสแตนเลสจัดเตรียมอาหาร 2 ชั้น  </t>
  </si>
  <si>
    <t>โต๊ะสแตนเลส 3 ชั้น</t>
  </si>
  <si>
    <t>เก้าอี้สำนักงาน พนักพิงสูง</t>
  </si>
  <si>
    <t>เครื่องบรรจุของเหลว พร้อมแพ็คซีล บรรจุ 50-500 มิลลิลิตร</t>
  </si>
  <si>
    <t>กระดานไวท์บอร์ด ติดผนัง ขนาด 120 x 180 เซนติเมตร</t>
  </si>
  <si>
    <t xml:space="preserve">    - กะละมังสแตนเลส ขนาด 24 เซนติเมตร</t>
  </si>
  <si>
    <t xml:space="preserve">    - กะละมังสแตนเลส ขนาด 27 เซนติเมตร</t>
  </si>
  <si>
    <t xml:space="preserve">    - กาละมังสแตนเลส ล้างผักเจาะรูใหญ่ ขนาด 36 เซนติเมตร</t>
  </si>
  <si>
    <t xml:space="preserve">    - กาละมังสแตนเลส ล้างผักเจาะรูเล็ก ขนาด 28 เซนติเมตร</t>
  </si>
  <si>
    <t xml:space="preserve">    - หม้อสแตนเลส 2 หู ขนาด 16 เซนติเมตร</t>
  </si>
  <si>
    <t xml:space="preserve">    - หม้อสแตนเลส 2 หู ขนาด 18เซนติเมตร</t>
  </si>
  <si>
    <t xml:space="preserve">    - หม้อสแตนเลส 2 หู ขนาด 20 เซนติเมตร</t>
  </si>
  <si>
    <t xml:space="preserve">    - หม้อสแตนเลส 2 หู ขนาด 26 เซนติเมตร</t>
  </si>
  <si>
    <t xml:space="preserve">    - หม้อสแตนเลส 2 หู ขนาด 28 เซนติเมตร</t>
  </si>
  <si>
    <t xml:space="preserve">    - ทัพพีสแตนเลส ด้ามดำ ขนาด 8.4 x 30 เซนติเมตร</t>
  </si>
  <si>
    <t xml:space="preserve">    - ตะหลิวสแตนเลส มีรู ด้ามดำ ขนาด 9.5 x 31 เซนติเมตร</t>
  </si>
  <si>
    <t xml:space="preserve">    - กระชอนสแตนเลส รูใหญ่ตัก ความกว้างปาก 16 เซนติเมตร</t>
  </si>
  <si>
    <t xml:space="preserve">    - กระชอนสแตนเลส รูใหญ่ตัก ความกว้างปาก 20 เซนติเมตร</t>
  </si>
  <si>
    <t xml:space="preserve">    - กระชอนสแตนเลส รูใหญ่ตัก ความกว้างปาก 25 เซนติเมตร</t>
  </si>
  <si>
    <t xml:space="preserve">    - กระชอนสแตนเลส ตาถี่ 2 หู Ø 15 เซนติเมตร ด้าม 16 เซนติเมตร</t>
  </si>
  <si>
    <t xml:space="preserve">    - กระชอนสแตนเลส ตาถี่ 2 หู Ø 19 เซนติเมตร ด้าม 18 เซนติเมตร</t>
  </si>
  <si>
    <t xml:space="preserve">    - กระชอนสแตนเลส ตาถี่ 2 หู Ø 24 เซนติเมตร ด้าม 23 เซนติเมตร</t>
  </si>
  <si>
    <t xml:space="preserve">    - กระชอนสแตนเลส ตาถี่ 2 หู Ø 30 เซนติเมตร ด้าม 24 เซนติเมตร</t>
  </si>
  <si>
    <t xml:space="preserve">    - ช้อน-ส้อมสแตนเลส หนา 0.7 มิลิเมตร</t>
  </si>
  <si>
    <t xml:space="preserve">    - ช้อนสั้นสแตนเลส หนา 0.7 มิลลิเมตร</t>
  </si>
  <si>
    <t xml:space="preserve">    - กระทะทองเหลือง ขนาด 24 เซนติเมตร.</t>
  </si>
  <si>
    <t xml:space="preserve">    - กระทะทองเหล็ก ขนาด 32 เซนติเมตร</t>
  </si>
  <si>
    <t>ขนย้ายครุภัณฑ์พร้อมติดตั้งและสามารถใช้งานได้ตามปกติ</t>
  </si>
  <si>
    <t>รถเข็ญอะลูมิเนียมแบบผสมบันใดขนาด 3 ขั้น</t>
  </si>
  <si>
    <t>2 - พื้นปูกระเบื้องเซรามิค 16"x16"  รวมบันได</t>
  </si>
  <si>
    <t>1 - พื้นอีพ๊อกซี</t>
  </si>
  <si>
    <t>1- อ่างล้างมือสแตนเลส พร้อมอุปกรณ์ แบบเท้าเหยียบ ขนาด 0.80 x 0.60x 0.70x 0.40 เมตร ก็อกน้ำ 1 หัว แบบเท้าเหยียบ</t>
  </si>
  <si>
    <t>2- ก๊อกเดี่ยวอ่างล้างหน้าผสม โครเมี่ยม</t>
  </si>
  <si>
    <t>3- ตะแกรงกันกลิ่นกลม 3"</t>
  </si>
  <si>
    <t>4- เคาน์เตอร์ ค.ส.ล.ยาว7.60 เมตร ขัดมัน ภายในหลุมกรุสแตนเลสพร้อมอุปกรณ์ซิงค์+ก๊อกซิงค์ผสมก้านโยก</t>
  </si>
  <si>
    <t>1-งานหลังคาทางเดิน</t>
  </si>
  <si>
    <t xml:space="preserve">    -ฉนวนกันความร้อน PU  หนา 25 มม.</t>
  </si>
  <si>
    <t xml:space="preserve">    -หลังคาเมทัลชีท ความหนา 0.40 สี </t>
  </si>
  <si>
    <t>2-งานขุดดินตอม่อ ถมกลับ</t>
  </si>
  <si>
    <t>3-ทรายหยาบบดอัดแน่น</t>
  </si>
  <si>
    <t>4-คอนกรีตหยาบ (เทลีน)</t>
  </si>
  <si>
    <t>7-RB 9 (SR - 24)( 4.99 กก./เส้น )</t>
  </si>
  <si>
    <t>8-งานทาสีกันสนิม+สีจริง</t>
  </si>
  <si>
    <t>9-งานปลูกหญ้านวลน้อย</t>
  </si>
  <si>
    <t>10-งานมุ้งลวด</t>
  </si>
  <si>
    <t>12-รางน้ำสแตนเลส หนา 1 มม.กว้าง 6 นิ้ว</t>
  </si>
  <si>
    <t>13-ท่อรับน้ำฝนสแตนเลส หนา  0.5 มม. ขนาด Ø 4 นิ้ว</t>
  </si>
  <si>
    <t xml:space="preserve">11-ถังดับเพลิงสีแดง 15 ปอนด์ แบบผงเคมีแห้ง </t>
  </si>
  <si>
    <t>14-ตัวอักษร พร้อมตราสัญลักษณ์วัสดุเป็นโลหะสแตนเลสขนาดเหมาะสมตามพื้นที่</t>
  </si>
  <si>
    <t>15-ป้ายชื่อห้องและป้ายบอกตำแหน่งสำคัญ เป็นโลหะกัดกรด ขนาดอักษรสูงไม่น้อยกว่า 10 ซม.</t>
  </si>
  <si>
    <t>1- ตู้โหลดเซ็นเตอร์  48 ช่อง แบบมีเมนเบรคเกอร์ขนาดไม่น้อยกว่า 250 แอมป์ พร้อมอุปกรณ์ครบชุด</t>
  </si>
  <si>
    <t>2- โคมหน้าอะคิลิคฝังฝ้า LED-T8 2x18 วัตต์</t>
  </si>
  <si>
    <t xml:space="preserve">3- โคมห้อย สายโคมไฟ ปรับลดได้ หลอด LED 12W ขั้ว E27 </t>
  </si>
  <si>
    <t>4- โคมไฟดาวน์ไลท์ 4"ทรงกลมติดผนัง พร้อมหลอด LED 8W ขั้ว E27 (กันน้ำ)</t>
  </si>
  <si>
    <t>5-สวิทซ์ไฟฟ้า</t>
  </si>
  <si>
    <t>6-เต้ารับไฟ คู่ พร้อมฝาครอบกันน้ำ</t>
  </si>
  <si>
    <t>7-เต้ารับคู่ 3P+หน้ากาก  ขาว</t>
  </si>
  <si>
    <t xml:space="preserve">8-งานสายไฟ ดวงโคม +สวิตซ์ (เดินท่อร้อยสายไฟ) </t>
  </si>
  <si>
    <t xml:space="preserve">9-งานสายไฟ เต้ารับ+แอร์ +พัดลมระบายอากาศ(เดินท่อร้อยสายไฟ) </t>
  </si>
  <si>
    <t xml:space="preserve">10-ระบบสายประธานเป็นไปตามมาตรฐานการติดตั้งระบบไฟฟ้าสำหรับประเทศไทย </t>
  </si>
  <si>
    <t>11-งานระบบสื่อสารโทรศัพท์ (สำนักงาน ห้องแสดงสินค้า )และอินเทอร์เนตระบบwifi กระจายสัญญานทั่วอาคาร 4 จุด</t>
  </si>
  <si>
    <t>13-งานติดตั้งระบบไฟฟ้าสำหรับรองรับเครื่องจักรในห้องแปรรูปไม่น้อยกว่าจำนวน 5 จุด พร้อมอุปกรณ์ติดตั้ง เช่น ตู้เมน พาวเวอร์ปลั๊ก ฯลฯ</t>
  </si>
  <si>
    <t>12-ไฟฉุกเฉินส่องสว่าง ชนิด LED (ห้องแปรรูป ห้องเก็บวัตถุดิบ ห้องแสดงสินค้า   ห้องสำนักงาน )</t>
  </si>
  <si>
    <t>HK ผงโกโก้แท้ 100% 500 กรัม</t>
  </si>
  <si>
    <t>HK ชาพีชเกาหลีปรุงสำเร็จชนิดผง 750 กรัม</t>
  </si>
  <si>
    <t xml:space="preserve">ชาเขียวผง (ตรามือ) 200 กรัม </t>
  </si>
  <si>
    <t>ชากุหลาบ สูตรผสมแบบผง (ตรามือ) 150 กรัม</t>
  </si>
  <si>
    <t>ชามะนาวปรุงสำเร็จชนิดผง (ตรามือ) 500 กรัม</t>
  </si>
  <si>
    <t>ชามะลิ (ตรามือ) ชนิดถุงซองเยื่อ</t>
  </si>
  <si>
    <t>ชากุหลาบมิกซ์ (ตรามือ) ชนิดถุงซองเยื่อ</t>
  </si>
  <si>
    <t>ชาอู่หลง (ตรามือ) ชนิดกล่องซองเยื่อ</t>
  </si>
  <si>
    <t>ชามะลิอัญชัน ชนิดถุง 150 กรัม</t>
  </si>
  <si>
    <t>นมข้นหวานคาร์เนชัน แบบถุง 2 กิโลกรัม</t>
  </si>
  <si>
    <t>เครื่องตีฟองนมแบบปรับแรงหมุน 8000-2000 rpm.</t>
  </si>
  <si>
    <t>เหยือกตวง พลาสติก 500 CC มีฝาปิด</t>
  </si>
  <si>
    <t>เหยือกตวง พลาสติก 1000 CC มีฝาปิด</t>
  </si>
  <si>
    <t>ถ้วยแก้วตวง 250 ML. ใช้กับไมโคเวฟได้ มีสเกลบอกระดับ</t>
  </si>
  <si>
    <t>แก้วช็อตกาแฟ แก้วตวงมีปากเท 2 ออนซ์</t>
  </si>
  <si>
    <t>จิกเกอร์ ถ้วยตวงสแตนเลส 2.5oz (75ml)</t>
  </si>
  <si>
    <t>ริ่งโดสอลูมิเนียม</t>
  </si>
  <si>
    <t>แผ่นลายลาเต้อาร์ต ไม่น้อยกว่า 16 แผ่น/กล่อง</t>
  </si>
  <si>
    <t>ขวดโรยผงโกโก้ ผงซิโนม่อน 80 ซีซี</t>
  </si>
  <si>
    <t>เทมเปอร์สแตนเลส ขนาดขึ้นอยู่กับ portafilter</t>
  </si>
  <si>
    <t>ชุดถ้วยเซรามิค เอราวัณดอกคราม 6 oz พร้อมจานรอง จำนวน 4 ชุด/แพค (Indra outlet)</t>
  </si>
  <si>
    <t>ชุดถ้วยมัคเซรามิค เอราวัณดอกคราม 13 oz มีฝาปิด พร้อมจานรอง 1 ใบ (Indra outlet)</t>
  </si>
  <si>
    <t>แก้วพลาสติก GPPS ใส 6 oz. (50 ใบ/แพค)</t>
  </si>
  <si>
    <t>กล่องจ่ายหลอดอะคริลิค ทรงสูง</t>
  </si>
  <si>
    <t>สปาตูล่าสแตนเลสปาดผงกาแฟ ด้ามพลาสติก</t>
  </si>
  <si>
    <t>ช้อนสแตนเลสแบบด้ามยาว</t>
  </si>
  <si>
    <t>หัวปั๊มน้ำหวาน</t>
  </si>
  <si>
    <t>ส้อมสำหรับทานขนมเค้ก สแตนเลส ขนาดไม่น้อยกว่า 148 mm.</t>
  </si>
  <si>
    <t>นาฬิกาจับเวลา พร้อมขาตั้ง และที่แขวน</t>
  </si>
  <si>
    <t>เครื่องจ่ายน้ำสแตนเลส 304 ขนาดความจุ 8 ลิตร ขนาดของเครื่องจ่ายน้ำ L270 x B350 x H570 mm. พร้อมฐานสแตนเลส</t>
  </si>
  <si>
    <t>ที่ตักน้ำแข็งสแตนเลส ขนาด 9 นิ้ว</t>
  </si>
  <si>
    <t>ถาดเสริฟกลมไม้ยางพารา ขนาด 6 นิ้ว</t>
  </si>
  <si>
    <t>ถาดโชว์เค้ก 3 ปอนด์ ฝาใส</t>
  </si>
  <si>
    <t>แก้วกระดาษ กาแฟร้อนดับเบิลวอลล์ 8 Oz สีขาว + ฝาแบบยกดื่ม สีดำ (แก้ว100+ฝา100)</t>
  </si>
  <si>
    <t xml:space="preserve">ชาแดงผง (ตรามือ) 400 กรัม (สำหรับชงชาไทยสีส้ม,ชามะนาว) </t>
  </si>
  <si>
    <t>ช้อนสำหรับคนกาแฟ สแตนเลส ขนาดไม่น้อยกว่า 143 mm.</t>
  </si>
  <si>
    <t>แก้วแคปซูล 16 oz. + ฝาฮาล์ฟเจาะรู (แก้ว 50 ใบ  ฝา 50 ใบ)</t>
  </si>
  <si>
    <t>แก้วแคปซูล 20 oz. + ฝาฮาล์ฟเจาะรู (แก้ว 50 ใบ  ฝา 50 ใบ)</t>
  </si>
  <si>
    <t>วัสดุอุปกรณ์การชงกาแฟ และเครื่องดื่ม พร้อมชุดจำหน่าย รายการดังนี้</t>
  </si>
  <si>
    <t>ชื่อโครงการ/งานก่อสร้างอาคารโรงงานนวัตกรรมแปรรูปสินค้าเกษตร</t>
  </si>
  <si>
    <t xml:space="preserve">    - เขียงพลาสติก ขนาด 32.5 x 19.5 x 0.7 เซนติเมตร (เล็ก)</t>
  </si>
  <si>
    <t xml:space="preserve">    - กะละมังสแตนเลส ขนาด 30 เซนติเมตร</t>
  </si>
  <si>
    <t xml:space="preserve">    - เขียงพลาสติก ขนาด 37 x 23 x 0.7 เซนติเมตร (กลาง)</t>
  </si>
  <si>
    <t xml:space="preserve">    - เขียงพลาสติก ขนาด 40 x 25 x 0.7 เซนติเมตร (ใหญ่)</t>
  </si>
  <si>
    <t xml:space="preserve">    - ตะกร้าพักของทอดสเตนเลส ขนาดปาก 25x34.5 เซนติเมตรและขนาดฐาน 20x30 สูง 7 เซนติเมตร</t>
  </si>
  <si>
    <t>แก้วทรงสูง ขนาด 8.7x6.4x15.9 เซนติเมตร</t>
  </si>
  <si>
    <t>กล่องใส่แก้วและฝากาแฟพลาสติก 8 ช่องขนาดของช่องใส่แก้ว แต่ละช่องอยู่ที่ 10.3 x 10.3 เซนติเมตร ควรใส่แก้วที่มีขนาดเส้นผ่าศูนย์กลางน้อยกว่า 10.3 เซนติเมตร ของแก้วกาแฟ หรือ บรรจุภัณฑ์ ขนาดกล่อง : กว้าง 41x ลึก 21 x สูง 22 เซนติเมตร  ขนาดของช่องใส่แก้วแต่ละช่องอยู่ที่ : 10.3 x 10.3 เซนติเมตร</t>
  </si>
  <si>
    <t>ช้อนตักกาแฟสแตนเลส ความยาวไม่น้อยกว่า 19 เซนติเมตร</t>
  </si>
  <si>
    <t>กระดานดำเขียนเมนูสี่เหลี่ยมผืนผ้าตั้งพื้น + ขาตั้งเหล็กสูง ขนาด  กว้าง 41.5 x ยาว 82.5 x สูง135 เซนติเมตร</t>
  </si>
  <si>
    <t>กล่องใส่ทิชชู่ และของใช้บนเคาเตอร์ ขนาดกล่อง : กว้าง 14.5 x ยาว 24 x สูง 10.5 เซนติเมตร</t>
  </si>
  <si>
    <t>ที่คว่ำจานพร้อมที่ใส่ช้อนส้อม ทำจากเหล็กเคลือบสีเทา ตะแกรงขนาดไม่น้อยกว่า 36.5 x 33 x 13.5 เซนติเมตร พร้อมถาดรอง</t>
  </si>
  <si>
    <t xml:space="preserve">ถาดมูสพลาสติกรองเค้กทรงสี่เหลี่ยมผืนผ้า 30x13 เซนติเมตรสีขาว </t>
  </si>
  <si>
    <t>กล่องใส่เค้กพลาสติกสามเหลี่ยม ฝาสูง ขนาด สูง 9 xยาว 12.3 x กว้าง 7.0 เซนติเมตร (40ชุด/แพ็ค)</t>
  </si>
  <si>
    <t>HK คอฟฟี่บูสเตอร์ 1 กิโลกรัม</t>
  </si>
  <si>
    <t>HK ผงไอศกรีม 1 กิโลกรัม</t>
  </si>
  <si>
    <t>เครื่องชั่งดิจิตอล 3 กิโลกรัม ชั่งได้ในช่วงน้ำหนัก 0.5-3000 กรัม</t>
  </si>
  <si>
    <t>HK น้ำผลไม้เข้มข้นจากกีวี่ 750 มิลลิลิตร</t>
  </si>
  <si>
    <t>HK น้ำผลไม้เข้มข้นจากแอปเปิ้ลเขียว 750 มิลลิลิตร</t>
  </si>
  <si>
    <t>HK น้ำผลไม้เข้มข้นจากบลูเบอรี่ 750 มิลลิลิตร</t>
  </si>
  <si>
    <t>HK น้ำผลไม้เข้มข้นจากสตรอเบอรี่ 750 มิลลิลิตร</t>
  </si>
  <si>
    <t>HK น้ำผลไม้เข้มข้นจากมะม่วง 750 มิลลิลิตร</t>
  </si>
  <si>
    <t>HK น้ำผลไม้เข้มข้นจากแคนตาลูป 750 มิลลิลิตร</t>
  </si>
  <si>
    <t>HK น้ำผลไม้เข้มข้นจากเลม่อน 750 มิลลิลิตร</t>
  </si>
  <si>
    <t>HK น้ำผลไม้เข้มข้นจากสับปะรด 750 มิลลิลิตร</t>
  </si>
  <si>
    <t>HK น้ำเชื่อมกลิ่นกล้วยหอม 750 มิลลิลิตร</t>
  </si>
  <si>
    <t>HK น้ำเชื่อมกลิ่นวานิลา 750 มิลลิลิตร</t>
  </si>
  <si>
    <t>น้ำส้มแมนดารินเข้มข้น (ซันควิก) 840 มิลลิลิตร</t>
  </si>
  <si>
    <t>ฟังเจอร์สแตนเลสทำโฟมนม 400 มิลลิลิตร</t>
  </si>
  <si>
    <t>ขวดบีบพลาสติก ฝาปิด 1 รู 32 Oz./950 มิลลิลิตร</t>
  </si>
  <si>
    <t>ขวดบีบพลาสติก ฝาปิด 3 รู 340 มิลลิลิตร</t>
  </si>
  <si>
    <t>HK น้ำเชื่อมกลิ่นคาราเมิลลิลิตร 750 มิลลิลิตร</t>
  </si>
  <si>
    <t>น้ำส้มแมนดาริน 100% (ชบา) 1,000 มิลลิลิตร</t>
  </si>
  <si>
    <t>นมข้นจืดฟอลคอน (Falcon) สูตรเข้มข้นสำหรับเครื่องดื่ม 1,000 มิลลิลิตร</t>
  </si>
  <si>
    <t>ถ้วยโดสสแตนเลส เส้นผ่าศูนย์กลางด้านใน ไม่น้อยกว่า57 มิลลิเมตร เส้นผ่าศูนย์กลางก้นถ้วย ไม่น้อยกว่า 35 มิลลิเมตร ความสูง ไม่น้อยกว่า 90 มิลลิเมตร</t>
  </si>
  <si>
    <t>กรวยกรองชาสแตนเลส 304 แบบตาข่ายกรองชา มีด้ามจับ ขนาดความสูง ไม่น้อยกว่า 4 มิลลิเมตร และความยาว ไม่น้อยกว่า 7.5 มิลลิเมตร</t>
  </si>
  <si>
    <t>งานก่อสร้างอาคารโรงงานนวัตกรรมแปรรูปสินค้าเกษตร</t>
  </si>
  <si>
    <t>กระดานฟลิปชาร์ต (กระดานไวท์บอร์ดในตัว)</t>
  </si>
  <si>
    <t>เครื่องพิมพ์เลเซอร์หรือ LED สี ชนิด Network แบบที่ 2</t>
  </si>
  <si>
    <t>เตาอบแก๊สควบคุมไฟฟ้า 2 ชั้น 4 ถาด</t>
  </si>
  <si>
    <t>เครื่องอบลมร้อนแบบถาด ขนาด 10 ถาด</t>
  </si>
  <si>
    <t xml:space="preserve">    - หม้อสแตนเลสทรงสูง ขนาด ปริมาตร 16 ลิตร   (Ø28 เซนติเมตร สูง 28 เซนติเมตร 17.2 ลิตร)</t>
  </si>
  <si>
    <t xml:space="preserve">    - หม้อสแตนเลสทรงสูง ขนาด ปริมาตร 43 ลิตร (Ø40 เซนติเมตร สูง 40 เซนติเมตร 50.2 ลิตร)</t>
  </si>
  <si>
    <t xml:space="preserve">    - หม้อสแตนเลสทรงสูง ขนาด ปริมาตร 26 ลิตร (Ø36 เซนติเมตร สูง 36 เซนติเมตร 36.2 ลิตร)</t>
  </si>
  <si>
    <t>อ่างเคาะกากกาแฟ กล่องสแตนเลส ขนาดไม่น้อยกว่า (ลึกxกว้างxยาวxสูง) 10 x 16.2 x ยาว 17.5  x สูง 10 เซนติเมตรขนาดกล่องไม้ ไม่น้อยกว่า (กว้างxยาวxสูง) 19.7 x 20.8 x 11.7  เซนติเมตร</t>
  </si>
  <si>
    <t>HKเมล็ดกาแฟอราบิก้าแท้ 100% คั่วอ่อน 1 กิโลกรัม</t>
  </si>
  <si>
    <t>HK เมล็ดกาแฟอราบิก้าแท้ 100% คั่วกลาง 1 กิโลกรัม</t>
  </si>
  <si>
    <t>HKเมล็ดกาแฟอราบิก้าแท้ 100% คั่วเข้ม 1 กิโลกรัม</t>
  </si>
  <si>
    <t>Wiremesh 4 mm@0.20 m รวมทางเดินรอบ</t>
  </si>
  <si>
    <t xml:space="preserve">6- Wiremesh 4 mm@0.20 m </t>
  </si>
  <si>
    <t>คอนกรีตโครงสร้าง 240 ksc (รูปลูกบาศก์)รวมทางเดิน</t>
  </si>
  <si>
    <t>คอนกรีต Topping 210 ksc 5 cm (รูปลูกบาศก์)</t>
  </si>
  <si>
    <t>5- คอนกรีตโครงสร้าง 240 ksc (รูปลูกบาศก์)รวมทางเดิน</t>
  </si>
  <si>
    <t>เครื่องสำรองไฟขนาด 1kVA</t>
  </si>
  <si>
    <t>50x50x2.0 mm (เหล็กกล่องกลวง 2 นิ้ว x2 นิ้วx2 mm)</t>
  </si>
  <si>
    <t>100x50x2.3 mm (เหล็กกล่องกลวง 4 นิ้ว x2 นิ้วx2.3 mm)</t>
  </si>
  <si>
    <t>150x50x3.2 mm (เหล็กกล่องกลวง 6 นิ้ว x2 นิ้วx3.2 mm)</t>
  </si>
  <si>
    <t>75x38x2.0 mm (เหล็กกล่องกลวง 3 นิ้ว x1 1/2 นิ้วx2.0 mm)</t>
  </si>
  <si>
    <t>100x100x2.3 mm (เหล็กกล่องกลวง 4 นิ้ว x4 นิ้วx2.3 mm)</t>
  </si>
  <si>
    <t xml:space="preserve">         75x38x2.0 mm (เหล็กกล่องกลวง 3 นิ้ว x1 1/2 นิ้วx2.0 mm)</t>
  </si>
  <si>
    <t xml:space="preserve">          75x75x2.0 mm (เหล็กกล่องกลวง 3 นิ้ว x3 นิ้วx2.0 mm)</t>
  </si>
  <si>
    <t xml:space="preserve">           50x50x2.0 mm (เหล็กกล่องกลวง 2 นิ้ว x2 นิ้วx2.0 mm)</t>
  </si>
  <si>
    <t>- เครื่องปรับอากาศขนาดไม่ต่ำกว่า 36,000 บีทียู  แบบแยกส่วนแบบติดผนัง (ระบบ Inverter)</t>
  </si>
  <si>
    <t>- เครื่องปรับอากาศขนาดไม่ต่กกว่า 24,000 บีทียู แบบแยกส่วนแบบติดผนัง (ระบบInverter)</t>
  </si>
  <si>
    <t>- เครื่องปรับอากาศขนาดไม่ต่ำกว่า 12,000 บีทียู แบบแยกส่วนแบบติดผนัง (ระบบ Inverter)</t>
  </si>
  <si>
    <t>ผ้าม่านตาไก่</t>
  </si>
  <si>
    <t xml:space="preserve">ถังบำบัดน้ำเสียสำเร็จรูป พร้อมอุปกรณ์ติดตั้งและฐานรองถังขนาดความจุไม่น้อยกว่า  5,000 ลิตร </t>
  </si>
  <si>
    <t xml:space="preserve">ถังเก็บน้ำพีอีวางใต้ดิน ขนาดความจุไม่น้อยกว่า 3,000 ลิตร </t>
  </si>
  <si>
    <t>ตู้แช่แข็งฝาทึบ 2 ระบบ ขนาดไม่น้อยกว่า 28.3 คิว</t>
  </si>
  <si>
    <t>ตู้เย็นประตูกระจกใส 3 บาน ขนาดไม่น้อยกว่า  42.4 คิว</t>
  </si>
  <si>
    <t>ตู้แช่แข็ง ฝากระจกโค้ง ขนาดไม่น้อยกว่า 18.3 คิว</t>
  </si>
  <si>
    <t>ตู้เย็น 4 ประตู ขนาดไม่น้อยกว่า 20.5 คิว</t>
  </si>
  <si>
    <t>ตู้เย็น 2 ประตู ขนาดไม่น้อยกว่า 14.1 คิว</t>
  </si>
  <si>
    <t>พัดลมตั้งพื้น ขนาดไม่น้อยกว่า 18 นิ้ว</t>
  </si>
  <si>
    <t>เครื่องซีลถุงแบบเท้าเหยียบขนาดไม่น้อยกว่า 18 นิ้ว</t>
  </si>
  <si>
    <t>หม้อทอดไฟฟ้า ความจุไม่น้อยกว่า 20 ลิตร</t>
  </si>
  <si>
    <t>เตาทอดไฟฟ้า 2 อ่าง (แบบตั้งโต๊ะ) ความจุอ่างๆ ละไม่น้อยกว่า 6 ลิตร</t>
  </si>
  <si>
    <t xml:space="preserve">เครื่องอัดรีดอาหารแบบสกรูคู่ (Twin-Screw Extruder) </t>
  </si>
  <si>
    <t>เครื่องบันทึกเงินสด พร้อมลิ้นชักเก็บเงิน</t>
  </si>
  <si>
    <t>หม้อต้มน้ำร้อนขนาดความจุไม่น้อยกว่า 5.5 ลิตร</t>
  </si>
  <si>
    <t>เก้าอี้ห้องปฏิบัติการหัวกลมสแตนเลส</t>
  </si>
  <si>
    <t>ถังขยะใหญ่พร้อมฐานล้อขนาดความจุไม่น้อยกว่า 120 ลิตร</t>
  </si>
  <si>
    <t>ถังขยะใสแบบฝาแกว่งทรงกลมขนาดความจุไม่น้อยกว่า  45 ลิตร</t>
  </si>
  <si>
    <t>เครื่องซักผ้าแบบธรรมดาขนาดไม่ต่ำกว่า  15 กิโลกรัม</t>
  </si>
  <si>
    <t xml:space="preserve">ปลั๊กโรลความยาวไม่น้อยกว่า 30 เมตร </t>
  </si>
  <si>
    <t>ชุดซึ้งสแตนเลสนึ่งอาหารและขนม ทรงสี่เหลี่ยมพร้อมขาตั้งเตา</t>
  </si>
  <si>
    <t>เครื่องบดสมุนไพรสแตนเลส ขนาดไม่น้อยกว่า 1,000 กรัม</t>
  </si>
  <si>
    <t>โต๊ะทำงานเชื่อมตั้งฉากกับโต๊ะวางคอมพิวเตอร์เป็นชิ้นส่วนเดียวกัน</t>
  </si>
  <si>
    <t xml:space="preserve">โทรทัศน์ แอล อี ดี (LED TV) แบบ Smart TV ระดับความละเอียดจอภาพ 3840 x 2160 พิกเซล ขนาดไม่น้อยกว่า 55  นิ้ว </t>
  </si>
  <si>
    <t>ตู้เซฟกันไฟขนาดเล็กรุ่นระบบรหัสหมุน (ขนาดภายนอกกว้างxลึกxสูง ไม่น้อยกว่า 46x52x57 เซนติเมตร)</t>
  </si>
  <si>
    <t xml:space="preserve">โต๊ะพับเอนกประสงค์หน้าเขียว ขนาด กว้าง x ลึก x สูง ไม่น้อยกว่า 180x60x72 เซนติเมตร </t>
  </si>
  <si>
    <t>เก้าอี้เอนกประสงค์ที่นั่งพลาสติกโพลีโครงขาเหล็กซุปโครเมี่ยม 49x52x82  เซนติเมตร</t>
  </si>
  <si>
    <t xml:space="preserve">เทอร์โมมิเตอร์ พ๊อกเก็ต วัสดุทำจากสแตนเลส วัดอุณหภูมิระหว่าง 0-100  องศาเซลเซียส </t>
  </si>
  <si>
    <t>ถาดไม้ยางพารา สี่เหลี่ยมจตุรัส ขนาด 6x6 นิ้ว</t>
  </si>
  <si>
    <t>ฟิชเชอร์เหยือกตีฟองนม 600 มิลลิลิตร</t>
  </si>
  <si>
    <t>ออกแบบพร้อมตกแต่งร้านค้าสวัสดิการและปรับภูมิทัศน์</t>
  </si>
  <si>
    <t>สิบเอ็ดล้านสี่หมื่นห้าพันสองร้อยบาทถ้วน</t>
  </si>
  <si>
    <t xml:space="preserve"> ถาดไม้ยางพารา สี่เหลี่ยมจตุรัส ขนาด 10x10 เซนติเมตร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</si>
  <si>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คำนวณราคากลางโดย  </t>
  </si>
  <si>
    <t>กลุ่มงาน/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</si>
</sst>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87" formatCode="_(* #,##0.00_);_(* \(#,##0.00\);_(* &quot;-&quot;??_);_(@_)"/>
    <numFmt numFmtId="188" formatCode="\t&quot;฿&quot;#,##0_);[Red]\(\t&quot;฿&quot;#,##0\)"/>
    <numFmt numFmtId="189" formatCode="0.00000"/>
    <numFmt numFmtId="190" formatCode="_(* #,##0_);_(* \(#,##0\);_(* &quot;-&quot;??_);_(@_)"/>
    <numFmt numFmtId="191" formatCode="_-* #,##0_-;\-* #,##0_-;_-* &quot;-&quot;??_-;_-@_-"/>
    <numFmt numFmtId="192" formatCode="0.0000"/>
    <numFmt numFmtId="193" formatCode="#,##0.0_);\(#,##0.0\)"/>
    <numFmt numFmtId="194" formatCode="#,##0.0000"/>
    <numFmt numFmtId="195" formatCode="#,##0.0000;[Red]\-#,##0.0000"/>
    <numFmt numFmtId="196" formatCode="\t0.00E+00"/>
    <numFmt numFmtId="197" formatCode="&quot;฿&quot;\t#,##0_);\(&quot;฿&quot;\t#,##0\)"/>
    <numFmt numFmtId="198" formatCode="\ว\ว\/\ด\ด\/\ป\ป"/>
    <numFmt numFmtId="199" formatCode="dd\-mmm\-yy_)"/>
    <numFmt numFmtId="200" formatCode="#,##0\ &quot;F&quot;;[Red]\-#,##0\ &quot;F&quot;"/>
    <numFmt numFmtId="201" formatCode="0.0&quot;  &quot;"/>
    <numFmt numFmtId="202" formatCode="&quot;\&quot;#,##0;[Red]&quot;\&quot;\-#,##0"/>
    <numFmt numFmtId="203" formatCode="_ * #,##0_ ;_ * \-#,##0_ ;_ * &quot;-&quot;_ ;_ @_ "/>
    <numFmt numFmtId="204" formatCode="_ * #,##0.00_ ;_ * \-#,##0.00_ ;_ * &quot;-&quot;??_ ;_ @_ "/>
    <numFmt numFmtId="205" formatCode="_-* #,##0.0000_-;\-* #,##0.0000_-;_-* &quot;-&quot;??_-;_-@_-"/>
    <numFmt numFmtId="206" formatCode="_-* #,##0.00000_-;\-* #,##0.00000_-;_-* &quot;-&quot;??_-;_-@_-"/>
    <numFmt numFmtId="207" formatCode="_-* #,##0.000_-;\-* #,##0.000_-;_-* &quot;-&quot;??_-;_-@_-"/>
  </numFmts>
  <fonts count="78">
    <font>
      <sz val="12"/>
      <name val="EucrosiaUPC"/>
      <charset val="222"/>
    </font>
    <font>
      <sz val="11"/>
      <color theme="1"/>
      <name val="Tahoma"/>
      <family val="2"/>
      <scheme val="minor"/>
    </font>
    <font>
      <sz val="12"/>
      <name val="EucrosiaUPC"/>
      <family val="1"/>
      <charset val="222"/>
    </font>
    <font>
      <sz val="12"/>
      <name val="EucrosiaUPC"/>
      <family val="1"/>
      <charset val="222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sz val="14"/>
      <name val="AngsanaUPC"/>
      <family val="1"/>
      <charset val="222"/>
    </font>
    <font>
      <b/>
      <sz val="16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sz val="14"/>
      <color indexed="10"/>
      <name val="CordiaUPC"/>
      <family val="2"/>
      <charset val="222"/>
    </font>
    <font>
      <b/>
      <sz val="16"/>
      <name val="CordiaUPC"/>
      <family val="2"/>
      <charset val="222"/>
    </font>
    <font>
      <sz val="14"/>
      <name val="Cordia New"/>
      <family val="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u/>
      <sz val="14"/>
      <color indexed="36"/>
      <name val="AngsanaUPC"/>
      <family val="1"/>
      <charset val="222"/>
    </font>
    <font>
      <sz val="8"/>
      <name val="Arial"/>
      <family val="2"/>
    </font>
    <font>
      <b/>
      <sz val="12"/>
      <name val="Arial"/>
      <family val="2"/>
    </font>
    <font>
      <u/>
      <sz val="14"/>
      <color indexed="12"/>
      <name val="AngsanaUPC"/>
      <family val="1"/>
      <charset val="222"/>
    </font>
    <font>
      <sz val="14"/>
      <name val="Cordia New"/>
      <family val="3"/>
    </font>
    <font>
      <b/>
      <sz val="20"/>
      <name val="CordiaUPC"/>
      <family val="2"/>
      <charset val="222"/>
    </font>
    <font>
      <b/>
      <sz val="16"/>
      <name val="Cordia New"/>
      <family val="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24"/>
      <name val="CordiaUPC"/>
      <family val="2"/>
      <charset val="222"/>
    </font>
    <font>
      <b/>
      <sz val="16"/>
      <color indexed="12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  <charset val="222"/>
    </font>
    <font>
      <b/>
      <sz val="14"/>
      <color indexed="10"/>
      <name val="Cordia New"/>
      <family val="2"/>
    </font>
    <font>
      <i/>
      <sz val="14"/>
      <name val="CordiaUPC"/>
      <family val="2"/>
      <charset val="222"/>
    </font>
    <font>
      <sz val="11"/>
      <color indexed="8"/>
      <name val="Tahoma"/>
      <family val="2"/>
    </font>
    <font>
      <sz val="8"/>
      <name val="EucrosiaUPC"/>
      <family val="1"/>
    </font>
    <font>
      <sz val="12"/>
      <name val="Eucros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/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5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6"/>
      <name val="AngsanaUPC"/>
      <family val="1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sz val="18"/>
      <name val="EucrosiaUPC"/>
      <family val="1"/>
    </font>
    <font>
      <b/>
      <u/>
      <sz val="18"/>
      <name val="TH SarabunPSK"/>
      <family val="2"/>
    </font>
    <font>
      <b/>
      <sz val="12"/>
      <name val="TH SarabunPSK"/>
      <family val="2"/>
    </font>
    <font>
      <b/>
      <u/>
      <sz val="14"/>
      <name val="TH SarabunPSK"/>
      <family val="2"/>
    </font>
    <font>
      <sz val="14"/>
      <name val="EucrosiaUPC"/>
      <family val="1"/>
    </font>
    <font>
      <b/>
      <sz val="26"/>
      <name val="TH SarabunPSK"/>
      <family val="2"/>
    </font>
    <font>
      <b/>
      <sz val="28"/>
      <name val="TH SarabunPSK"/>
      <family val="2"/>
    </font>
    <font>
      <b/>
      <sz val="24"/>
      <name val="TH SarabunPSK"/>
      <family val="2"/>
    </font>
    <font>
      <sz val="28"/>
      <name val="TH SarabunPSK"/>
      <family val="2"/>
    </font>
    <font>
      <b/>
      <sz val="36"/>
      <name val="TH SarabunPSK"/>
      <family val="2"/>
    </font>
    <font>
      <sz val="14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0" fontId="12" fillId="0" borderId="0">
      <alignment vertical="center"/>
    </xf>
    <xf numFmtId="202" fontId="13" fillId="0" borderId="0" applyFont="0" applyFill="0" applyBorder="0" applyAlignment="0" applyProtection="0"/>
    <xf numFmtId="204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4" fontId="15" fillId="0" borderId="0" applyFont="0" applyFill="0" applyBorder="0" applyAlignment="0" applyProtection="0"/>
    <xf numFmtId="197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203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7" fillId="0" borderId="0"/>
    <xf numFmtId="0" fontId="18" fillId="0" borderId="0"/>
    <xf numFmtId="9" fontId="14" fillId="2" borderId="0"/>
    <xf numFmtId="0" fontId="14" fillId="0" borderId="0" applyFill="0" applyBorder="0" applyAlignment="0"/>
    <xf numFmtId="193" fontId="15" fillId="0" borderId="0" applyFill="0" applyBorder="0" applyAlignment="0"/>
    <xf numFmtId="0" fontId="19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198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193" fontId="15" fillId="0" borderId="0" applyFont="0" applyFill="0" applyBorder="0" applyAlignment="0" applyProtection="0"/>
    <xf numFmtId="14" fontId="21" fillId="0" borderId="0" applyFill="0" applyBorder="0" applyAlignment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38" fontId="23" fillId="3" borderId="0" applyNumberFormat="0" applyBorder="0" applyAlignment="0" applyProtection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10" fontId="23" fillId="4" borderId="3" applyNumberFormat="0" applyBorder="0" applyAlignment="0" applyProtection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200" fontId="19" fillId="0" borderId="0"/>
    <xf numFmtId="0" fontId="3" fillId="0" borderId="0"/>
    <xf numFmtId="0" fontId="3" fillId="0" borderId="0"/>
    <xf numFmtId="0" fontId="3" fillId="0" borderId="0"/>
    <xf numFmtId="0" fontId="2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14" fillId="0" borderId="0" applyFont="0" applyFill="0" applyBorder="0" applyAlignment="0" applyProtection="0"/>
    <xf numFmtId="198" fontId="16" fillId="0" borderId="0" applyFill="0" applyBorder="0" applyAlignment="0"/>
    <xf numFmtId="193" fontId="15" fillId="0" borderId="0" applyFill="0" applyBorder="0" applyAlignment="0"/>
    <xf numFmtId="198" fontId="16" fillId="0" borderId="0" applyFill="0" applyBorder="0" applyAlignment="0"/>
    <xf numFmtId="201" fontId="16" fillId="0" borderId="0" applyFill="0" applyBorder="0" applyAlignment="0"/>
    <xf numFmtId="193" fontId="15" fillId="0" borderId="0" applyFill="0" applyBorder="0" applyAlignment="0"/>
    <xf numFmtId="49" fontId="21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188" fontId="44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6" fillId="0" borderId="0"/>
    <xf numFmtId="0" fontId="3" fillId="0" borderId="0"/>
    <xf numFmtId="0" fontId="3" fillId="0" borderId="0"/>
    <xf numFmtId="0" fontId="14" fillId="0" borderId="0"/>
    <xf numFmtId="187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64" fillId="0" borderId="0"/>
    <xf numFmtId="0" fontId="46" fillId="0" borderId="0"/>
    <xf numFmtId="0" fontId="1" fillId="0" borderId="0"/>
  </cellStyleXfs>
  <cellXfs count="674">
    <xf numFmtId="0" fontId="0" fillId="0" borderId="0" xfId="0"/>
    <xf numFmtId="40" fontId="5" fillId="0" borderId="0" xfId="60" applyFont="1"/>
    <xf numFmtId="40" fontId="28" fillId="0" borderId="4" xfId="60" applyFont="1" applyBorder="1"/>
    <xf numFmtId="40" fontId="5" fillId="0" borderId="5" xfId="60" applyFont="1" applyBorder="1"/>
    <xf numFmtId="40" fontId="5" fillId="0" borderId="6" xfId="60" applyFont="1" applyBorder="1"/>
    <xf numFmtId="40" fontId="5" fillId="0" borderId="8" xfId="60" applyFont="1" applyBorder="1"/>
    <xf numFmtId="40" fontId="41" fillId="0" borderId="7" xfId="60" applyFont="1" applyBorder="1"/>
    <xf numFmtId="40" fontId="5" fillId="0" borderId="0" xfId="60" applyFont="1" applyBorder="1"/>
    <xf numFmtId="191" fontId="10" fillId="5" borderId="3" xfId="60" applyNumberFormat="1" applyFont="1" applyFill="1" applyBorder="1"/>
    <xf numFmtId="40" fontId="4" fillId="0" borderId="7" xfId="60" applyFont="1" applyBorder="1" applyAlignment="1">
      <alignment horizontal="center" vertical="center"/>
    </xf>
    <xf numFmtId="40" fontId="5" fillId="0" borderId="7" xfId="60" applyFont="1" applyBorder="1"/>
    <xf numFmtId="40" fontId="31" fillId="0" borderId="9" xfId="60" applyFont="1" applyBorder="1"/>
    <xf numFmtId="40" fontId="32" fillId="0" borderId="7" xfId="60" applyFont="1" applyBorder="1" applyAlignment="1">
      <alignment horizontal="right"/>
    </xf>
    <xf numFmtId="191" fontId="43" fillId="7" borderId="11" xfId="60" applyNumberFormat="1" applyFont="1" applyFill="1" applyBorder="1" applyProtection="1">
      <protection hidden="1"/>
    </xf>
    <xf numFmtId="40" fontId="32" fillId="0" borderId="0" xfId="60" applyFont="1" applyBorder="1"/>
    <xf numFmtId="40" fontId="5" fillId="0" borderId="7" xfId="60" applyFont="1" applyBorder="1" applyAlignment="1">
      <alignment horizontal="right"/>
    </xf>
    <xf numFmtId="191" fontId="5" fillId="7" borderId="3" xfId="60" applyNumberFormat="1" applyFont="1" applyFill="1" applyBorder="1"/>
    <xf numFmtId="40" fontId="33" fillId="0" borderId="7" xfId="60" applyFont="1" applyBorder="1" applyAlignment="1">
      <alignment horizontal="right"/>
    </xf>
    <xf numFmtId="191" fontId="43" fillId="7" borderId="15" xfId="60" applyNumberFormat="1" applyFont="1" applyFill="1" applyBorder="1"/>
    <xf numFmtId="40" fontId="33" fillId="0" borderId="0" xfId="60" applyFont="1" applyFill="1" applyBorder="1"/>
    <xf numFmtId="40" fontId="8" fillId="0" borderId="7" xfId="60" applyFont="1" applyBorder="1" applyAlignment="1">
      <alignment horizontal="right"/>
    </xf>
    <xf numFmtId="205" fontId="34" fillId="7" borderId="3" xfId="60" applyNumberFormat="1" applyFont="1" applyFill="1" applyBorder="1"/>
    <xf numFmtId="205" fontId="35" fillId="2" borderId="18" xfId="60" applyNumberFormat="1" applyFont="1" applyFill="1" applyBorder="1"/>
    <xf numFmtId="206" fontId="9" fillId="0" borderId="0" xfId="60" applyNumberFormat="1" applyFont="1" applyBorder="1"/>
    <xf numFmtId="191" fontId="7" fillId="0" borderId="3" xfId="60" applyNumberFormat="1" applyFont="1" applyBorder="1"/>
    <xf numFmtId="40" fontId="36" fillId="0" borderId="7" xfId="60" applyFont="1" applyBorder="1" applyAlignment="1">
      <alignment horizontal="right"/>
    </xf>
    <xf numFmtId="191" fontId="41" fillId="0" borderId="0" xfId="60" applyNumberFormat="1" applyFont="1" applyBorder="1"/>
    <xf numFmtId="206" fontId="9" fillId="0" borderId="8" xfId="60" applyNumberFormat="1" applyFont="1" applyBorder="1"/>
    <xf numFmtId="191" fontId="41" fillId="0" borderId="8" xfId="60" applyNumberFormat="1" applyFont="1" applyBorder="1"/>
    <xf numFmtId="40" fontId="5" fillId="0" borderId="19" xfId="60" applyFont="1" applyBorder="1"/>
    <xf numFmtId="40" fontId="5" fillId="0" borderId="20" xfId="60" applyFont="1" applyBorder="1"/>
    <xf numFmtId="206" fontId="9" fillId="0" borderId="21" xfId="60" applyNumberFormat="1" applyFont="1" applyBorder="1"/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Border="1"/>
    <xf numFmtId="0" fontId="49" fillId="0" borderId="0" xfId="0" applyFont="1" applyFill="1" applyBorder="1"/>
    <xf numFmtId="0" fontId="51" fillId="0" borderId="26" xfId="0" applyFont="1" applyFill="1" applyBorder="1" applyAlignment="1">
      <alignment horizontal="centerContinuous"/>
    </xf>
    <xf numFmtId="0" fontId="48" fillId="0" borderId="26" xfId="0" applyFont="1" applyFill="1" applyBorder="1" applyAlignment="1">
      <alignment horizontal="left"/>
    </xf>
    <xf numFmtId="0" fontId="51" fillId="0" borderId="3" xfId="0" applyFont="1" applyFill="1" applyBorder="1" applyAlignment="1">
      <alignment horizontal="center" vertical="center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Fill="1" applyBorder="1" applyAlignment="1">
      <alignment horizontal="center" vertical="center"/>
    </xf>
    <xf numFmtId="3" fontId="50" fillId="0" borderId="22" xfId="0" applyNumberFormat="1" applyFont="1" applyFill="1" applyBorder="1" applyAlignment="1">
      <alignment horizontal="right"/>
    </xf>
    <xf numFmtId="195" fontId="50" fillId="0" borderId="22" xfId="60" applyNumberFormat="1" applyFont="1" applyFill="1" applyBorder="1" applyAlignment="1">
      <alignment horizontal="right"/>
    </xf>
    <xf numFmtId="3" fontId="50" fillId="0" borderId="22" xfId="0" applyNumberFormat="1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4" fontId="50" fillId="0" borderId="22" xfId="0" applyNumberFormat="1" applyFont="1" applyFill="1" applyBorder="1" applyAlignment="1">
      <alignment horizontal="center"/>
    </xf>
    <xf numFmtId="194" fontId="50" fillId="0" borderId="22" xfId="0" applyNumberFormat="1" applyFont="1" applyFill="1" applyBorder="1" applyAlignment="1">
      <alignment horizontal="right"/>
    </xf>
    <xf numFmtId="0" fontId="50" fillId="0" borderId="23" xfId="0" applyFont="1" applyFill="1" applyBorder="1" applyAlignment="1">
      <alignment horizontal="right"/>
    </xf>
    <xf numFmtId="0" fontId="50" fillId="0" borderId="23" xfId="0" applyFont="1" applyFill="1" applyBorder="1" applyAlignment="1"/>
    <xf numFmtId="0" fontId="50" fillId="0" borderId="23" xfId="68" applyFont="1" applyFill="1" applyBorder="1" applyAlignment="1">
      <alignment horizontal="left"/>
    </xf>
    <xf numFmtId="0" fontId="50" fillId="0" borderId="23" xfId="68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26" xfId="0" applyFont="1" applyFill="1" applyBorder="1" applyAlignment="1"/>
    <xf numFmtId="0" fontId="50" fillId="0" borderId="26" xfId="68" applyFont="1" applyFill="1" applyBorder="1" applyAlignment="1"/>
    <xf numFmtId="3" fontId="50" fillId="0" borderId="25" xfId="0" applyNumberFormat="1" applyFont="1" applyFill="1" applyBorder="1" applyAlignment="1">
      <alignment horizontal="right"/>
    </xf>
    <xf numFmtId="4" fontId="50" fillId="0" borderId="25" xfId="0" applyNumberFormat="1" applyFont="1" applyFill="1" applyBorder="1" applyAlignment="1">
      <alignment horizontal="center"/>
    </xf>
    <xf numFmtId="0" fontId="50" fillId="0" borderId="27" xfId="0" applyFont="1" applyFill="1" applyBorder="1" applyAlignment="1">
      <alignment horizontal="center"/>
    </xf>
    <xf numFmtId="0" fontId="50" fillId="0" borderId="27" xfId="0" applyFont="1" applyFill="1" applyBorder="1" applyAlignment="1"/>
    <xf numFmtId="0" fontId="50" fillId="0" borderId="27" xfId="68" applyFont="1" applyFill="1" applyBorder="1" applyAlignment="1"/>
    <xf numFmtId="3" fontId="50" fillId="0" borderId="27" xfId="0" applyNumberFormat="1" applyFont="1" applyFill="1" applyBorder="1" applyAlignment="1">
      <alignment horizontal="right"/>
    </xf>
    <xf numFmtId="3" fontId="54" fillId="0" borderId="28" xfId="0" applyNumberFormat="1" applyFont="1" applyFill="1" applyBorder="1" applyAlignment="1">
      <alignment horizontal="right"/>
    </xf>
    <xf numFmtId="0" fontId="58" fillId="0" borderId="2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Border="1"/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1" fillId="0" borderId="24" xfId="0" applyFont="1" applyFill="1" applyBorder="1" applyAlignment="1">
      <alignment horizontal="center" vertical="center"/>
    </xf>
    <xf numFmtId="0" fontId="46" fillId="0" borderId="0" xfId="0" applyFont="1" applyBorder="1"/>
    <xf numFmtId="0" fontId="58" fillId="0" borderId="20" xfId="0" applyFont="1" applyBorder="1" applyAlignment="1">
      <alignment vertical="center"/>
    </xf>
    <xf numFmtId="0" fontId="51" fillId="0" borderId="26" xfId="0" applyFont="1" applyFill="1" applyBorder="1" applyAlignment="1">
      <alignment horizontal="left"/>
    </xf>
    <xf numFmtId="0" fontId="49" fillId="0" borderId="0" xfId="43" applyFont="1" applyAlignment="1">
      <alignment vertical="center"/>
    </xf>
    <xf numFmtId="0" fontId="49" fillId="0" borderId="3" xfId="43" applyFont="1" applyBorder="1" applyAlignment="1">
      <alignment vertical="center"/>
    </xf>
    <xf numFmtId="0" fontId="49" fillId="0" borderId="17" xfId="43" applyFont="1" applyBorder="1" applyAlignment="1">
      <alignment vertical="center"/>
    </xf>
    <xf numFmtId="0" fontId="49" fillId="0" borderId="3" xfId="43" applyFont="1" applyBorder="1" applyAlignment="1">
      <alignment horizontal="center" vertical="center"/>
    </xf>
    <xf numFmtId="40" fontId="49" fillId="0" borderId="3" xfId="60" applyFont="1" applyBorder="1" applyAlignment="1">
      <alignment horizontal="center" vertical="center"/>
    </xf>
    <xf numFmtId="0" fontId="49" fillId="0" borderId="19" xfId="43" applyFont="1" applyBorder="1" applyAlignment="1">
      <alignment vertical="center"/>
    </xf>
    <xf numFmtId="0" fontId="49" fillId="0" borderId="20" xfId="43" applyFont="1" applyBorder="1" applyAlignment="1">
      <alignment vertical="center"/>
    </xf>
    <xf numFmtId="0" fontId="49" fillId="0" borderId="21" xfId="43" applyFont="1" applyBorder="1" applyAlignment="1">
      <alignment vertical="center"/>
    </xf>
    <xf numFmtId="0" fontId="49" fillId="0" borderId="24" xfId="43" applyFont="1" applyBorder="1" applyAlignment="1">
      <alignment vertical="center"/>
    </xf>
    <xf numFmtId="10" fontId="49" fillId="0" borderId="17" xfId="43" applyNumberFormat="1" applyFont="1" applyBorder="1" applyAlignment="1">
      <alignment horizontal="center" vertical="center"/>
    </xf>
    <xf numFmtId="10" fontId="49" fillId="0" borderId="17" xfId="43" applyNumberFormat="1" applyFont="1" applyBorder="1" applyAlignment="1">
      <alignment vertical="center"/>
    </xf>
    <xf numFmtId="10" fontId="49" fillId="0" borderId="21" xfId="43" applyNumberFormat="1" applyFont="1" applyBorder="1" applyAlignment="1">
      <alignment vertical="center"/>
    </xf>
    <xf numFmtId="0" fontId="49" fillId="0" borderId="2" xfId="43" applyFont="1" applyBorder="1" applyAlignment="1">
      <alignment vertical="center"/>
    </xf>
    <xf numFmtId="38" fontId="49" fillId="0" borderId="2" xfId="60" applyNumberFormat="1" applyFont="1" applyBorder="1" applyAlignment="1">
      <alignment horizontal="center" vertical="center"/>
    </xf>
    <xf numFmtId="38" fontId="49" fillId="0" borderId="20" xfId="60" applyNumberFormat="1" applyFont="1" applyBorder="1" applyAlignment="1">
      <alignment horizontal="center" vertical="center"/>
    </xf>
    <xf numFmtId="0" fontId="49" fillId="0" borderId="0" xfId="43" quotePrefix="1" applyFont="1" applyFill="1" applyAlignment="1">
      <alignment horizontal="left" vertical="center"/>
    </xf>
    <xf numFmtId="0" fontId="49" fillId="0" borderId="0" xfId="43" applyFont="1" applyFill="1" applyAlignment="1">
      <alignment vertical="center"/>
    </xf>
    <xf numFmtId="0" fontId="49" fillId="0" borderId="0" xfId="43" applyFont="1" applyFill="1" applyAlignment="1">
      <alignment horizontal="left" vertical="center"/>
    </xf>
    <xf numFmtId="0" fontId="49" fillId="0" borderId="0" xfId="43" applyFont="1" applyFill="1" applyAlignment="1">
      <alignment horizontal="center" vertical="center"/>
    </xf>
    <xf numFmtId="0" fontId="49" fillId="0" borderId="27" xfId="0" applyFont="1" applyFill="1" applyBorder="1" applyAlignment="1">
      <alignment horizontal="left"/>
    </xf>
    <xf numFmtId="0" fontId="49" fillId="0" borderId="0" xfId="43" quotePrefix="1" applyFont="1" applyFill="1" applyBorder="1" applyAlignment="1">
      <alignment horizontal="left" vertical="center"/>
    </xf>
    <xf numFmtId="38" fontId="49" fillId="0" borderId="8" xfId="24" applyNumberFormat="1" applyFont="1" applyFill="1" applyBorder="1" applyAlignment="1">
      <alignment horizontal="center" vertical="center"/>
    </xf>
    <xf numFmtId="0" fontId="49" fillId="0" borderId="19" xfId="42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9" fontId="48" fillId="0" borderId="20" xfId="43" applyNumberFormat="1" applyFont="1" applyFill="1" applyBorder="1" applyAlignment="1">
      <alignment horizontal="center" vertical="center"/>
    </xf>
    <xf numFmtId="9" fontId="48" fillId="0" borderId="20" xfId="43" applyNumberFormat="1" applyFont="1" applyFill="1" applyBorder="1" applyAlignment="1">
      <alignment horizontal="left" vertical="center"/>
    </xf>
    <xf numFmtId="0" fontId="49" fillId="0" borderId="20" xfId="43" quotePrefix="1" applyFont="1" applyFill="1" applyBorder="1" applyAlignment="1">
      <alignment horizontal="left" vertical="center"/>
    </xf>
    <xf numFmtId="38" fontId="49" fillId="0" borderId="21" xfId="24" applyNumberFormat="1" applyFont="1" applyFill="1" applyBorder="1" applyAlignment="1">
      <alignment horizontal="center" vertical="center"/>
    </xf>
    <xf numFmtId="0" fontId="53" fillId="0" borderId="0" xfId="0" applyFont="1"/>
    <xf numFmtId="0" fontId="49" fillId="0" borderId="21" xfId="0" applyFont="1" applyFill="1" applyBorder="1" applyAlignment="1">
      <alignment horizontal="center" vertical="center"/>
    </xf>
    <xf numFmtId="192" fontId="48" fillId="0" borderId="46" xfId="66" applyNumberFormat="1" applyFont="1" applyFill="1" applyBorder="1" applyAlignment="1">
      <alignment horizontal="center"/>
    </xf>
    <xf numFmtId="3" fontId="48" fillId="0" borderId="3" xfId="0" applyNumberFormat="1" applyFont="1" applyFill="1" applyBorder="1" applyAlignment="1">
      <alignment horizontal="center"/>
    </xf>
    <xf numFmtId="3" fontId="48" fillId="0" borderId="3" xfId="0" applyNumberFormat="1" applyFont="1" applyFill="1" applyBorder="1" applyAlignment="1">
      <alignment horizontal="right"/>
    </xf>
    <xf numFmtId="189" fontId="49" fillId="0" borderId="2" xfId="0" applyNumberFormat="1" applyFont="1" applyFill="1" applyBorder="1" applyAlignment="1"/>
    <xf numFmtId="38" fontId="48" fillId="0" borderId="11" xfId="60" applyNumberFormat="1" applyFont="1" applyFill="1" applyBorder="1" applyAlignment="1"/>
    <xf numFmtId="38" fontId="48" fillId="0" borderId="28" xfId="60" applyNumberFormat="1" applyFont="1" applyFill="1" applyBorder="1" applyAlignment="1"/>
    <xf numFmtId="38" fontId="48" fillId="0" borderId="3" xfId="60" applyNumberFormat="1" applyFont="1" applyFill="1" applyBorder="1" applyAlignment="1"/>
    <xf numFmtId="38" fontId="49" fillId="0" borderId="20" xfId="23" applyNumberFormat="1" applyFont="1" applyFill="1" applyBorder="1" applyAlignment="1">
      <alignment horizontal="center"/>
    </xf>
    <xf numFmtId="189" fontId="49" fillId="0" borderId="20" xfId="42" applyNumberFormat="1" applyFont="1" applyFill="1" applyBorder="1" applyAlignment="1"/>
    <xf numFmtId="189" fontId="49" fillId="0" borderId="24" xfId="42" applyNumberFormat="1" applyFont="1" applyFill="1" applyBorder="1" applyAlignment="1">
      <alignment horizontal="center"/>
    </xf>
    <xf numFmtId="38" fontId="49" fillId="0" borderId="16" xfId="60" applyNumberFormat="1" applyFont="1" applyFill="1" applyBorder="1" applyAlignment="1"/>
    <xf numFmtId="4" fontId="51" fillId="0" borderId="30" xfId="0" applyNumberFormat="1" applyFont="1" applyFill="1" applyBorder="1" applyAlignment="1">
      <alignment horizontal="right"/>
    </xf>
    <xf numFmtId="2" fontId="49" fillId="0" borderId="3" xfId="43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9" fillId="0" borderId="0" xfId="43" applyFont="1" applyAlignment="1">
      <alignment horizontal="center" vertical="center"/>
    </xf>
    <xf numFmtId="0" fontId="50" fillId="0" borderId="2" xfId="0" applyFont="1" applyBorder="1" applyAlignment="1">
      <alignment vertical="center"/>
    </xf>
    <xf numFmtId="0" fontId="11" fillId="0" borderId="7" xfId="69" applyFont="1" applyBorder="1"/>
    <xf numFmtId="9" fontId="40" fillId="0" borderId="8" xfId="69" applyNumberFormat="1" applyFont="1" applyBorder="1" applyAlignment="1">
      <alignment horizontal="center"/>
    </xf>
    <xf numFmtId="9" fontId="42" fillId="6" borderId="8" xfId="69" applyNumberFormat="1" applyFont="1" applyFill="1" applyBorder="1" applyAlignment="1">
      <alignment horizontal="center"/>
    </xf>
    <xf numFmtId="0" fontId="11" fillId="0" borderId="10" xfId="69" applyFont="1" applyBorder="1"/>
    <xf numFmtId="0" fontId="40" fillId="7" borderId="12" xfId="69" applyFont="1" applyFill="1" applyBorder="1" applyAlignment="1">
      <alignment horizontal="center"/>
    </xf>
    <xf numFmtId="0" fontId="40" fillId="7" borderId="13" xfId="69" applyFont="1" applyFill="1" applyBorder="1" applyAlignment="1">
      <alignment horizontal="center"/>
    </xf>
    <xf numFmtId="0" fontId="40" fillId="7" borderId="14" xfId="69" applyFont="1" applyFill="1" applyBorder="1" applyAlignment="1">
      <alignment horizontal="center"/>
    </xf>
    <xf numFmtId="0" fontId="11" fillId="7" borderId="10" xfId="69" applyFont="1" applyFill="1" applyBorder="1"/>
    <xf numFmtId="191" fontId="11" fillId="0" borderId="3" xfId="60" applyNumberFormat="1" applyFont="1" applyBorder="1"/>
    <xf numFmtId="192" fontId="11" fillId="0" borderId="16" xfId="69" applyNumberFormat="1" applyFont="1" applyBorder="1" applyAlignment="1">
      <alignment horizontal="center"/>
    </xf>
    <xf numFmtId="195" fontId="5" fillId="0" borderId="0" xfId="60" applyNumberFormat="1" applyFont="1"/>
    <xf numFmtId="192" fontId="11" fillId="0" borderId="17" xfId="69" applyNumberFormat="1" applyFont="1" applyBorder="1" applyAlignment="1">
      <alignment horizontal="center"/>
    </xf>
    <xf numFmtId="191" fontId="11" fillId="0" borderId="3" xfId="60" applyNumberFormat="1" applyFont="1" applyBorder="1" applyAlignment="1">
      <alignment horizontal="right"/>
    </xf>
    <xf numFmtId="0" fontId="14" fillId="0" borderId="0" xfId="69"/>
    <xf numFmtId="0" fontId="50" fillId="0" borderId="20" xfId="0" applyFont="1" applyBorder="1" applyAlignment="1">
      <alignment vertical="center"/>
    </xf>
    <xf numFmtId="3" fontId="48" fillId="0" borderId="40" xfId="0" applyNumberFormat="1" applyFont="1" applyFill="1" applyBorder="1" applyAlignment="1">
      <alignment horizontal="left"/>
    </xf>
    <xf numFmtId="3" fontId="48" fillId="0" borderId="38" xfId="0" applyNumberFormat="1" applyFont="1" applyFill="1" applyBorder="1" applyAlignment="1">
      <alignment horizontal="left"/>
    </xf>
    <xf numFmtId="3" fontId="61" fillId="0" borderId="35" xfId="0" applyNumberFormat="1" applyFont="1" applyFill="1" applyBorder="1" applyAlignment="1">
      <alignment horizontal="left" vertical="center"/>
    </xf>
    <xf numFmtId="3" fontId="55" fillId="0" borderId="40" xfId="0" applyNumberFormat="1" applyFont="1" applyFill="1" applyBorder="1" applyAlignment="1">
      <alignment horizontal="left"/>
    </xf>
    <xf numFmtId="3" fontId="55" fillId="0" borderId="38" xfId="0" applyNumberFormat="1" applyFont="1" applyFill="1" applyBorder="1" applyAlignment="1">
      <alignment horizontal="left"/>
    </xf>
    <xf numFmtId="0" fontId="49" fillId="0" borderId="0" xfId="43" applyFont="1" applyAlignment="1">
      <alignment horizontal="left" vertical="center"/>
    </xf>
    <xf numFmtId="0" fontId="49" fillId="0" borderId="0" xfId="43" applyFont="1" applyAlignment="1">
      <alignment horizontal="center" vertical="center"/>
    </xf>
    <xf numFmtId="0" fontId="49" fillId="0" borderId="0" xfId="43" applyFont="1" applyBorder="1" applyAlignment="1">
      <alignment vertical="center"/>
    </xf>
    <xf numFmtId="0" fontId="63" fillId="0" borderId="0" xfId="43" applyFont="1" applyBorder="1" applyAlignment="1">
      <alignment vertical="center"/>
    </xf>
    <xf numFmtId="0" fontId="63" fillId="0" borderId="0" xfId="43" applyFont="1" applyAlignment="1">
      <alignment vertical="center"/>
    </xf>
    <xf numFmtId="0" fontId="63" fillId="0" borderId="0" xfId="43" applyFont="1" applyAlignment="1">
      <alignment horizontal="center" vertical="center"/>
    </xf>
    <xf numFmtId="0" fontId="63" fillId="0" borderId="0" xfId="43" applyFont="1" applyAlignment="1">
      <alignment horizontal="left" vertical="center"/>
    </xf>
    <xf numFmtId="0" fontId="63" fillId="0" borderId="0" xfId="44" applyFont="1" applyBorder="1"/>
    <xf numFmtId="3" fontId="49" fillId="0" borderId="35" xfId="0" applyNumberFormat="1" applyFont="1" applyFill="1" applyBorder="1" applyAlignment="1">
      <alignment horizontal="left" vertical="center"/>
    </xf>
    <xf numFmtId="192" fontId="49" fillId="0" borderId="3" xfId="43" applyNumberFormat="1" applyFont="1" applyBorder="1" applyAlignment="1">
      <alignment horizontal="center" vertical="center"/>
    </xf>
    <xf numFmtId="0" fontId="63" fillId="0" borderId="0" xfId="43" applyFont="1" applyBorder="1" applyAlignment="1">
      <alignment vertical="center" wrapText="1"/>
    </xf>
    <xf numFmtId="0" fontId="49" fillId="0" borderId="7" xfId="42" applyFont="1" applyFill="1" applyBorder="1" applyAlignment="1">
      <alignment horizontal="left"/>
    </xf>
    <xf numFmtId="0" fontId="63" fillId="0" borderId="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3" fillId="0" borderId="0" xfId="42" applyFont="1" applyBorder="1"/>
    <xf numFmtId="0" fontId="63" fillId="0" borderId="0" xfId="67" applyFont="1" applyFill="1" applyBorder="1" applyAlignment="1">
      <alignment horizontal="left"/>
    </xf>
    <xf numFmtId="2" fontId="63" fillId="0" borderId="0" xfId="67" applyNumberFormat="1" applyFont="1" applyFill="1" applyBorder="1" applyAlignment="1"/>
    <xf numFmtId="38" fontId="48" fillId="0" borderId="0" xfId="0" applyNumberFormat="1" applyFont="1" applyFill="1"/>
    <xf numFmtId="0" fontId="48" fillId="0" borderId="0" xfId="0" applyFont="1" applyFill="1" applyAlignment="1">
      <alignment vertical="center"/>
    </xf>
    <xf numFmtId="43" fontId="48" fillId="0" borderId="0" xfId="0" applyNumberFormat="1" applyFont="1" applyFill="1"/>
    <xf numFmtId="2" fontId="49" fillId="0" borderId="0" xfId="0" applyNumberFormat="1" applyFont="1" applyFill="1"/>
    <xf numFmtId="2" fontId="48" fillId="0" borderId="0" xfId="0" applyNumberFormat="1" applyFont="1" applyFill="1"/>
    <xf numFmtId="0" fontId="65" fillId="0" borderId="29" xfId="0" applyFont="1" applyFill="1" applyBorder="1" applyAlignment="1">
      <alignment horizontal="center"/>
    </xf>
    <xf numFmtId="0" fontId="65" fillId="0" borderId="22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65" fillId="0" borderId="3" xfId="0" applyFont="1" applyFill="1" applyBorder="1" applyAlignment="1">
      <alignment horizontal="center"/>
    </xf>
    <xf numFmtId="3" fontId="65" fillId="0" borderId="22" xfId="0" applyNumberFormat="1" applyFont="1" applyFill="1" applyBorder="1" applyAlignment="1">
      <alignment horizontal="center" vertical="center"/>
    </xf>
    <xf numFmtId="3" fontId="65" fillId="0" borderId="32" xfId="0" applyNumberFormat="1" applyFont="1" applyFill="1" applyBorder="1" applyAlignment="1">
      <alignment horizontal="center" vertical="center"/>
    </xf>
    <xf numFmtId="2" fontId="63" fillId="0" borderId="32" xfId="0" applyNumberFormat="1" applyFont="1" applyFill="1" applyBorder="1" applyAlignment="1" applyProtection="1">
      <alignment horizontal="center" vertical="center"/>
      <protection locked="0"/>
    </xf>
    <xf numFmtId="43" fontId="63" fillId="0" borderId="32" xfId="60" applyNumberFormat="1" applyFont="1" applyFill="1" applyBorder="1" applyAlignment="1">
      <alignment horizontal="right" vertical="center"/>
    </xf>
    <xf numFmtId="43" fontId="63" fillId="0" borderId="35" xfId="0" applyNumberFormat="1" applyFont="1" applyFill="1" applyBorder="1" applyAlignment="1">
      <alignment horizontal="right" vertical="center"/>
    </xf>
    <xf numFmtId="43" fontId="63" fillId="0" borderId="32" xfId="60" applyNumberFormat="1" applyFont="1" applyFill="1" applyBorder="1" applyAlignment="1"/>
    <xf numFmtId="43" fontId="63" fillId="0" borderId="35" xfId="0" applyNumberFormat="1" applyFont="1" applyFill="1" applyBorder="1" applyAlignment="1"/>
    <xf numFmtId="43" fontId="63" fillId="0" borderId="32" xfId="60" applyNumberFormat="1" applyFont="1" applyFill="1" applyBorder="1" applyAlignment="1">
      <alignment vertical="center"/>
    </xf>
    <xf numFmtId="43" fontId="63" fillId="0" borderId="35" xfId="0" applyNumberFormat="1" applyFont="1" applyFill="1" applyBorder="1" applyAlignment="1">
      <alignment vertical="center"/>
    </xf>
    <xf numFmtId="38" fontId="65" fillId="0" borderId="32" xfId="60" applyNumberFormat="1" applyFont="1" applyFill="1" applyBorder="1" applyAlignment="1" applyProtection="1">
      <alignment horizontal="center"/>
    </xf>
    <xf numFmtId="49" fontId="65" fillId="0" borderId="32" xfId="0" applyNumberFormat="1" applyFont="1" applyFill="1" applyBorder="1" applyAlignment="1">
      <alignment horizontal="center" vertical="center"/>
    </xf>
    <xf numFmtId="38" fontId="65" fillId="0" borderId="32" xfId="60" applyNumberFormat="1" applyFont="1" applyFill="1" applyBorder="1" applyAlignment="1" applyProtection="1">
      <alignment horizontal="center" vertical="center"/>
    </xf>
    <xf numFmtId="49" fontId="63" fillId="0" borderId="32" xfId="0" applyNumberFormat="1" applyFont="1" applyFill="1" applyBorder="1" applyAlignment="1">
      <alignment horizontal="center" vertical="center"/>
    </xf>
    <xf numFmtId="43" fontId="65" fillId="0" borderId="32" xfId="61" applyNumberFormat="1" applyFont="1" applyFill="1" applyBorder="1" applyAlignment="1">
      <alignment horizontal="center" vertical="center"/>
    </xf>
    <xf numFmtId="38" fontId="65" fillId="0" borderId="22" xfId="60" applyNumberFormat="1" applyFont="1" applyFill="1" applyBorder="1" applyAlignment="1" applyProtection="1">
      <alignment horizontal="center"/>
    </xf>
    <xf numFmtId="3" fontId="65" fillId="0" borderId="25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0" xfId="43" applyFont="1" applyBorder="1" applyAlignment="1">
      <alignment horizontal="left" vertical="center"/>
    </xf>
    <xf numFmtId="0" fontId="65" fillId="0" borderId="0" xfId="43" applyFont="1" applyBorder="1" applyAlignment="1">
      <alignment vertical="center"/>
    </xf>
    <xf numFmtId="40" fontId="49" fillId="0" borderId="0" xfId="60" applyFont="1" applyFill="1"/>
    <xf numFmtId="38" fontId="63" fillId="0" borderId="32" xfId="60" applyNumberFormat="1" applyFont="1" applyFill="1" applyBorder="1" applyAlignment="1">
      <alignment horizontal="center"/>
    </xf>
    <xf numFmtId="40" fontId="63" fillId="0" borderId="32" xfId="60" applyFont="1" applyFill="1" applyBorder="1" applyAlignment="1" applyProtection="1">
      <alignment horizontal="right"/>
    </xf>
    <xf numFmtId="40" fontId="63" fillId="0" borderId="32" xfId="60" applyNumberFormat="1" applyFont="1" applyFill="1" applyBorder="1" applyProtection="1"/>
    <xf numFmtId="40" fontId="63" fillId="0" borderId="32" xfId="60" applyNumberFormat="1" applyFont="1" applyFill="1" applyBorder="1" applyAlignment="1" applyProtection="1">
      <alignment horizontal="right" vertical="center"/>
    </xf>
    <xf numFmtId="43" fontId="63" fillId="0" borderId="32" xfId="61" applyNumberFormat="1" applyFont="1" applyFill="1" applyBorder="1" applyAlignment="1">
      <alignment horizontal="center" vertical="center"/>
    </xf>
    <xf numFmtId="38" fontId="63" fillId="0" borderId="32" xfId="60" applyNumberFormat="1" applyFont="1" applyFill="1" applyBorder="1" applyAlignment="1" applyProtection="1">
      <alignment horizontal="center"/>
    </xf>
    <xf numFmtId="43" fontId="63" fillId="0" borderId="32" xfId="61" applyNumberFormat="1" applyFont="1" applyFill="1" applyBorder="1" applyAlignment="1">
      <alignment horizontal="right" vertical="center"/>
    </xf>
    <xf numFmtId="49" fontId="63" fillId="0" borderId="32" xfId="60" applyNumberFormat="1" applyFont="1" applyFill="1" applyBorder="1" applyAlignment="1" applyProtection="1">
      <alignment horizontal="center"/>
    </xf>
    <xf numFmtId="0" fontId="63" fillId="0" borderId="32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 vertical="top"/>
    </xf>
    <xf numFmtId="38" fontId="62" fillId="0" borderId="0" xfId="60" applyNumberFormat="1" applyFont="1" applyFill="1" applyAlignment="1">
      <alignment vertical="top"/>
    </xf>
    <xf numFmtId="0" fontId="62" fillId="0" borderId="0" xfId="0" applyFont="1" applyFill="1" applyAlignment="1">
      <alignment vertical="top"/>
    </xf>
    <xf numFmtId="0" fontId="62" fillId="0" borderId="0" xfId="0" applyFont="1" applyFill="1" applyBorder="1" applyAlignment="1">
      <alignment vertical="top"/>
    </xf>
    <xf numFmtId="38" fontId="62" fillId="0" borderId="0" xfId="60" applyNumberFormat="1" applyFont="1" applyFill="1" applyAlignment="1">
      <alignment horizontal="right" vertical="top"/>
    </xf>
    <xf numFmtId="0" fontId="62" fillId="0" borderId="0" xfId="0" applyFont="1" applyFill="1" applyAlignment="1">
      <alignment horizontal="right" vertical="top"/>
    </xf>
    <xf numFmtId="3" fontId="62" fillId="0" borderId="0" xfId="0" applyNumberFormat="1" applyFont="1" applyFill="1" applyAlignment="1">
      <alignment horizontal="right" vertical="top"/>
    </xf>
    <xf numFmtId="40" fontId="62" fillId="0" borderId="0" xfId="60" applyFont="1" applyFill="1" applyAlignment="1">
      <alignment horizontal="right" vertical="top"/>
    </xf>
    <xf numFmtId="3" fontId="62" fillId="0" borderId="0" xfId="0" applyNumberFormat="1" applyFont="1" applyFill="1" applyAlignment="1">
      <alignment vertical="top"/>
    </xf>
    <xf numFmtId="38" fontId="63" fillId="0" borderId="22" xfId="60" applyNumberFormat="1" applyFont="1" applyFill="1" applyBorder="1" applyAlignment="1" applyProtection="1">
      <alignment horizontal="center"/>
    </xf>
    <xf numFmtId="0" fontId="62" fillId="0" borderId="0" xfId="0" applyFont="1" applyFill="1" applyAlignment="1">
      <alignment horizontal="center" vertical="top"/>
    </xf>
    <xf numFmtId="2" fontId="63" fillId="0" borderId="32" xfId="0" applyNumberFormat="1" applyFont="1" applyFill="1" applyBorder="1" applyAlignment="1">
      <alignment horizontal="right" vertical="center"/>
    </xf>
    <xf numFmtId="2" fontId="63" fillId="0" borderId="32" xfId="0" applyNumberFormat="1" applyFont="1" applyFill="1" applyBorder="1" applyAlignment="1">
      <alignment vertical="center"/>
    </xf>
    <xf numFmtId="40" fontId="63" fillId="0" borderId="32" xfId="60" applyNumberFormat="1" applyFont="1" applyFill="1" applyBorder="1" applyAlignment="1" applyProtection="1">
      <alignment vertical="center"/>
    </xf>
    <xf numFmtId="43" fontId="65" fillId="0" borderId="32" xfId="61" applyNumberFormat="1" applyFont="1" applyFill="1" applyBorder="1" applyAlignment="1">
      <alignment vertical="center"/>
    </xf>
    <xf numFmtId="43" fontId="63" fillId="0" borderId="32" xfId="61" applyNumberFormat="1" applyFont="1" applyFill="1" applyBorder="1" applyAlignment="1">
      <alignment vertical="center"/>
    </xf>
    <xf numFmtId="2" fontId="63" fillId="0" borderId="32" xfId="0" applyNumberFormat="1" applyFont="1" applyFill="1" applyBorder="1" applyAlignment="1"/>
    <xf numFmtId="43" fontId="63" fillId="0" borderId="32" xfId="61" applyNumberFormat="1" applyFont="1" applyFill="1" applyBorder="1" applyAlignment="1"/>
    <xf numFmtId="43" fontId="65" fillId="0" borderId="32" xfId="61" applyNumberFormat="1" applyFont="1" applyFill="1" applyBorder="1" applyAlignment="1"/>
    <xf numFmtId="38" fontId="63" fillId="0" borderId="32" xfId="60" applyNumberFormat="1" applyFont="1" applyFill="1" applyBorder="1" applyAlignment="1" applyProtection="1">
      <alignment horizontal="center" vertical="center"/>
    </xf>
    <xf numFmtId="38" fontId="65" fillId="0" borderId="32" xfId="60" applyNumberFormat="1" applyFont="1" applyFill="1" applyBorder="1"/>
    <xf numFmtId="38" fontId="65" fillId="0" borderId="32" xfId="60" applyNumberFormat="1" applyFont="1" applyFill="1" applyBorder="1" applyAlignment="1" applyProtection="1">
      <alignment horizontal="left"/>
    </xf>
    <xf numFmtId="38" fontId="65" fillId="0" borderId="32" xfId="60" applyNumberFormat="1" applyFont="1" applyFill="1" applyBorder="1" applyProtection="1"/>
    <xf numFmtId="38" fontId="65" fillId="0" borderId="35" xfId="60" applyNumberFormat="1" applyFont="1" applyFill="1" applyBorder="1" applyProtection="1"/>
    <xf numFmtId="38" fontId="63" fillId="0" borderId="32" xfId="60" applyNumberFormat="1" applyFont="1" applyFill="1" applyBorder="1" applyAlignment="1">
      <alignment horizontal="center" vertical="center"/>
    </xf>
    <xf numFmtId="49" fontId="65" fillId="0" borderId="32" xfId="60" applyNumberFormat="1" applyFont="1" applyFill="1" applyBorder="1" applyAlignment="1" applyProtection="1">
      <alignment horizontal="center"/>
    </xf>
    <xf numFmtId="43" fontId="65" fillId="0" borderId="35" xfId="61" applyNumberFormat="1" applyFont="1" applyFill="1" applyBorder="1" applyAlignment="1">
      <alignment horizontal="center" vertical="center"/>
    </xf>
    <xf numFmtId="49" fontId="63" fillId="0" borderId="32" xfId="60" applyNumberFormat="1" applyFont="1" applyFill="1" applyBorder="1" applyAlignment="1" applyProtection="1">
      <alignment horizontal="center" vertical="center"/>
    </xf>
    <xf numFmtId="38" fontId="63" fillId="0" borderId="22" xfId="60" applyNumberFormat="1" applyFont="1" applyFill="1" applyBorder="1" applyAlignment="1" applyProtection="1">
      <alignment horizontal="center" vertical="center"/>
    </xf>
    <xf numFmtId="43" fontId="63" fillId="0" borderId="22" xfId="61" applyNumberFormat="1" applyFont="1" applyFill="1" applyBorder="1" applyAlignment="1">
      <alignment horizontal="center" vertical="center"/>
    </xf>
    <xf numFmtId="49" fontId="65" fillId="0" borderId="22" xfId="60" applyNumberFormat="1" applyFont="1" applyFill="1" applyBorder="1" applyAlignment="1" applyProtection="1">
      <alignment horizontal="center"/>
    </xf>
    <xf numFmtId="49" fontId="63" fillId="0" borderId="22" xfId="60" applyNumberFormat="1" applyFont="1" applyFill="1" applyBorder="1" applyAlignment="1" applyProtection="1">
      <alignment horizontal="center"/>
    </xf>
    <xf numFmtId="49" fontId="63" fillId="0" borderId="22" xfId="60" applyNumberFormat="1" applyFont="1" applyFill="1" applyBorder="1" applyAlignment="1" applyProtection="1">
      <alignment horizontal="center" vertical="center"/>
    </xf>
    <xf numFmtId="38" fontId="63" fillId="0" borderId="41" xfId="60" applyNumberFormat="1" applyFont="1" applyFill="1" applyBorder="1" applyAlignment="1" applyProtection="1">
      <alignment horizontal="left" vertical="center"/>
    </xf>
    <xf numFmtId="38" fontId="63" fillId="0" borderId="39" xfId="60" applyNumberFormat="1" applyFont="1" applyFill="1" applyBorder="1" applyAlignment="1" applyProtection="1">
      <alignment horizontal="left" vertical="center"/>
    </xf>
    <xf numFmtId="38" fontId="65" fillId="0" borderId="22" xfId="60" applyNumberFormat="1" applyFont="1" applyFill="1" applyBorder="1" applyAlignment="1" applyProtection="1">
      <alignment horizontal="center" vertical="center"/>
    </xf>
    <xf numFmtId="43" fontId="65" fillId="0" borderId="22" xfId="61" applyNumberFormat="1" applyFont="1" applyFill="1" applyBorder="1" applyAlignment="1">
      <alignment horizontal="center" vertical="center"/>
    </xf>
    <xf numFmtId="191" fontId="63" fillId="0" borderId="32" xfId="61" applyNumberFormat="1" applyFont="1" applyFill="1" applyBorder="1" applyAlignment="1">
      <alignment horizontal="center" vertical="center"/>
    </xf>
    <xf numFmtId="0" fontId="65" fillId="0" borderId="15" xfId="0" applyFont="1" applyFill="1" applyBorder="1" applyAlignment="1" applyProtection="1">
      <alignment horizontal="centerContinuous" vertical="center"/>
      <protection locked="0"/>
    </xf>
    <xf numFmtId="0" fontId="65" fillId="0" borderId="15" xfId="0" quotePrefix="1" applyFont="1" applyFill="1" applyBorder="1" applyAlignment="1" applyProtection="1">
      <alignment horizontal="centerContinuous" vertical="center"/>
      <protection locked="0"/>
    </xf>
    <xf numFmtId="0" fontId="65" fillId="0" borderId="15" xfId="0" applyFont="1" applyFill="1" applyBorder="1" applyAlignment="1">
      <alignment horizontal="centerContinuous" vertical="center"/>
    </xf>
    <xf numFmtId="40" fontId="65" fillId="0" borderId="8" xfId="60" applyFont="1" applyFill="1" applyBorder="1" applyAlignment="1">
      <alignment horizontal="center" vertical="center"/>
    </xf>
    <xf numFmtId="40" fontId="65" fillId="0" borderId="15" xfId="60" applyFont="1" applyFill="1" applyBorder="1" applyAlignment="1">
      <alignment horizontal="center"/>
    </xf>
    <xf numFmtId="0" fontId="65" fillId="0" borderId="0" xfId="0" applyFont="1" applyFill="1" applyBorder="1" applyAlignment="1"/>
    <xf numFmtId="40" fontId="65" fillId="0" borderId="29" xfId="60" applyFont="1" applyFill="1" applyBorder="1" applyAlignment="1">
      <alignment horizontal="center"/>
    </xf>
    <xf numFmtId="49" fontId="65" fillId="0" borderId="29" xfId="6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32" xfId="0" applyFont="1" applyFill="1" applyBorder="1" applyAlignment="1"/>
    <xf numFmtId="0" fontId="63" fillId="0" borderId="7" xfId="0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40" fontId="65" fillId="0" borderId="22" xfId="60" applyFont="1" applyFill="1" applyBorder="1" applyAlignment="1">
      <alignment horizontal="center"/>
    </xf>
    <xf numFmtId="49" fontId="65" fillId="0" borderId="22" xfId="60" applyNumberFormat="1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vertical="center"/>
    </xf>
    <xf numFmtId="0" fontId="65" fillId="0" borderId="33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49" fontId="65" fillId="0" borderId="32" xfId="0" applyNumberFormat="1" applyFont="1" applyFill="1" applyBorder="1" applyAlignment="1">
      <alignment horizontal="center"/>
    </xf>
    <xf numFmtId="0" fontId="65" fillId="0" borderId="32" xfId="0" applyFont="1" applyFill="1" applyBorder="1" applyAlignment="1">
      <alignment vertical="center"/>
    </xf>
    <xf numFmtId="40" fontId="65" fillId="0" borderId="33" xfId="60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"/>
    </xf>
    <xf numFmtId="0" fontId="65" fillId="0" borderId="33" xfId="0" applyFont="1" applyFill="1" applyBorder="1" applyAlignment="1">
      <alignment vertical="center"/>
    </xf>
    <xf numFmtId="40" fontId="65" fillId="0" borderId="32" xfId="60" applyFont="1" applyFill="1" applyBorder="1" applyAlignment="1">
      <alignment horizontal="center" vertical="center"/>
    </xf>
    <xf numFmtId="40" fontId="65" fillId="0" borderId="32" xfId="60" applyFont="1" applyFill="1" applyBorder="1" applyAlignment="1">
      <alignment horizontal="center"/>
    </xf>
    <xf numFmtId="0" fontId="63" fillId="0" borderId="34" xfId="0" applyFont="1" applyFill="1" applyBorder="1" applyAlignment="1">
      <alignment horizontal="center"/>
    </xf>
    <xf numFmtId="0" fontId="63" fillId="0" borderId="33" xfId="0" applyFont="1" applyFill="1" applyBorder="1" applyAlignment="1"/>
    <xf numFmtId="0" fontId="63" fillId="0" borderId="33" xfId="0" applyFont="1" applyFill="1" applyBorder="1" applyAlignment="1">
      <alignment horizontal="center"/>
    </xf>
    <xf numFmtId="40" fontId="65" fillId="0" borderId="33" xfId="60" applyFont="1" applyFill="1" applyBorder="1" applyAlignment="1">
      <alignment horizontal="center"/>
    </xf>
    <xf numFmtId="49" fontId="65" fillId="0" borderId="33" xfId="0" applyNumberFormat="1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3" fillId="0" borderId="3" xfId="0" applyFont="1" applyFill="1" applyBorder="1" applyAlignment="1"/>
    <xf numFmtId="0" fontId="63" fillId="0" borderId="24" xfId="0" applyFont="1" applyFill="1" applyBorder="1" applyAlignment="1">
      <alignment horizontal="center"/>
    </xf>
    <xf numFmtId="40" fontId="65" fillId="0" borderId="17" xfId="60" applyFont="1" applyFill="1" applyBorder="1" applyAlignment="1">
      <alignment horizontal="center"/>
    </xf>
    <xf numFmtId="49" fontId="65" fillId="0" borderId="17" xfId="0" applyNumberFormat="1" applyFont="1" applyFill="1" applyBorder="1" applyAlignment="1">
      <alignment horizontal="center"/>
    </xf>
    <xf numFmtId="3" fontId="63" fillId="0" borderId="22" xfId="0" applyNumberFormat="1" applyFont="1" applyFill="1" applyBorder="1" applyAlignment="1">
      <alignment horizontal="center" vertical="center"/>
    </xf>
    <xf numFmtId="0" fontId="63" fillId="0" borderId="34" xfId="0" applyFont="1" applyFill="1" applyBorder="1" applyAlignment="1"/>
    <xf numFmtId="40" fontId="65" fillId="0" borderId="8" xfId="60" applyFont="1" applyFill="1" applyBorder="1" applyAlignment="1">
      <alignment horizontal="center"/>
    </xf>
    <xf numFmtId="49" fontId="65" fillId="0" borderId="8" xfId="0" applyNumberFormat="1" applyFont="1" applyFill="1" applyBorder="1" applyAlignment="1">
      <alignment horizontal="center"/>
    </xf>
    <xf numFmtId="3" fontId="63" fillId="0" borderId="32" xfId="0" applyNumberFormat="1" applyFont="1" applyFill="1" applyBorder="1" applyAlignment="1">
      <alignment vertical="center"/>
    </xf>
    <xf numFmtId="3" fontId="63" fillId="0" borderId="32" xfId="0" applyNumberFormat="1" applyFont="1" applyFill="1" applyBorder="1" applyAlignment="1">
      <alignment horizontal="right" vertical="center"/>
    </xf>
    <xf numFmtId="40" fontId="63" fillId="0" borderId="32" xfId="60" applyFont="1" applyFill="1" applyBorder="1" applyAlignment="1">
      <alignment horizontal="right" vertical="center"/>
    </xf>
    <xf numFmtId="38" fontId="49" fillId="0" borderId="0" xfId="60" applyNumberFormat="1" applyFont="1" applyFill="1"/>
    <xf numFmtId="207" fontId="63" fillId="0" borderId="32" xfId="61" applyNumberFormat="1" applyFont="1" applyFill="1" applyBorder="1" applyAlignment="1">
      <alignment horizontal="center" vertical="center"/>
    </xf>
    <xf numFmtId="38" fontId="63" fillId="0" borderId="32" xfId="60" applyNumberFormat="1" applyFont="1" applyFill="1" applyBorder="1" applyProtection="1"/>
    <xf numFmtId="3" fontId="63" fillId="0" borderId="39" xfId="0" applyNumberFormat="1" applyFont="1" applyFill="1" applyBorder="1" applyAlignment="1"/>
    <xf numFmtId="3" fontId="63" fillId="0" borderId="22" xfId="0" applyNumberFormat="1" applyFont="1" applyFill="1" applyBorder="1" applyAlignment="1">
      <alignment horizontal="right"/>
    </xf>
    <xf numFmtId="3" fontId="63" fillId="0" borderId="23" xfId="0" applyNumberFormat="1" applyFont="1" applyFill="1" applyBorder="1" applyAlignment="1"/>
    <xf numFmtId="187" fontId="63" fillId="0" borderId="32" xfId="0" applyNumberFormat="1" applyFont="1" applyFill="1" applyBorder="1" applyAlignment="1" applyProtection="1">
      <alignment horizontal="right"/>
    </xf>
    <xf numFmtId="187" fontId="63" fillId="0" borderId="39" xfId="0" applyNumberFormat="1" applyFont="1" applyFill="1" applyBorder="1" applyAlignment="1">
      <alignment horizontal="right"/>
    </xf>
    <xf numFmtId="40" fontId="63" fillId="0" borderId="32" xfId="60" applyFont="1" applyFill="1" applyBorder="1" applyAlignment="1">
      <alignment horizontal="center" vertical="center"/>
    </xf>
    <xf numFmtId="2" fontId="63" fillId="0" borderId="33" xfId="0" applyNumberFormat="1" applyFont="1" applyFill="1" applyBorder="1" applyAlignment="1" applyProtection="1">
      <alignment horizontal="center" vertical="center"/>
      <protection locked="0"/>
    </xf>
    <xf numFmtId="2" fontId="63" fillId="0" borderId="33" xfId="0" applyNumberFormat="1" applyFont="1" applyFill="1" applyBorder="1" applyAlignment="1">
      <alignment horizontal="right" vertical="center"/>
    </xf>
    <xf numFmtId="40" fontId="63" fillId="0" borderId="33" xfId="60" applyNumberFormat="1" applyFont="1" applyFill="1" applyBorder="1" applyAlignment="1" applyProtection="1">
      <alignment horizontal="right" vertical="center"/>
    </xf>
    <xf numFmtId="43" fontId="63" fillId="0" borderId="33" xfId="60" applyNumberFormat="1" applyFont="1" applyFill="1" applyBorder="1" applyAlignment="1">
      <alignment horizontal="right" vertical="center"/>
    </xf>
    <xf numFmtId="43" fontId="63" fillId="0" borderId="37" xfId="0" applyNumberFormat="1" applyFont="1" applyFill="1" applyBorder="1" applyAlignment="1">
      <alignment horizontal="right" vertical="center"/>
    </xf>
    <xf numFmtId="49" fontId="65" fillId="0" borderId="33" xfId="60" applyNumberFormat="1" applyFont="1" applyFill="1" applyBorder="1" applyAlignment="1" applyProtection="1">
      <alignment horizontal="center"/>
    </xf>
    <xf numFmtId="40" fontId="63" fillId="0" borderId="32" xfId="60" applyNumberFormat="1" applyFont="1" applyFill="1" applyBorder="1" applyAlignment="1" applyProtection="1"/>
    <xf numFmtId="40" fontId="63" fillId="0" borderId="32" xfId="60" applyNumberFormat="1" applyFont="1" applyFill="1" applyBorder="1" applyAlignment="1" applyProtection="1">
      <alignment horizontal="right"/>
    </xf>
    <xf numFmtId="3" fontId="68" fillId="0" borderId="35" xfId="0" applyNumberFormat="1" applyFont="1" applyFill="1" applyBorder="1" applyAlignment="1">
      <alignment horizontal="left" vertical="center"/>
    </xf>
    <xf numFmtId="0" fontId="63" fillId="0" borderId="38" xfId="0" applyFont="1" applyFill="1" applyBorder="1" applyAlignment="1" applyProtection="1">
      <alignment horizontal="center"/>
    </xf>
    <xf numFmtId="3" fontId="63" fillId="0" borderId="32" xfId="0" applyNumberFormat="1" applyFont="1" applyFill="1" applyBorder="1" applyAlignment="1">
      <alignment horizontal="center" vertical="center"/>
    </xf>
    <xf numFmtId="40" fontId="63" fillId="0" borderId="32" xfId="60" applyFont="1" applyFill="1" applyBorder="1" applyAlignment="1">
      <alignment vertical="center"/>
    </xf>
    <xf numFmtId="2" fontId="63" fillId="0" borderId="3" xfId="0" applyNumberFormat="1" applyFont="1" applyFill="1" applyBorder="1" applyAlignment="1"/>
    <xf numFmtId="3" fontId="68" fillId="0" borderId="41" xfId="0" applyNumberFormat="1" applyFont="1" applyFill="1" applyBorder="1" applyAlignment="1">
      <alignment horizontal="left" vertical="center"/>
    </xf>
    <xf numFmtId="0" fontId="63" fillId="0" borderId="39" xfId="0" applyFont="1" applyFill="1" applyBorder="1" applyAlignment="1" applyProtection="1">
      <alignment horizontal="center"/>
    </xf>
    <xf numFmtId="3" fontId="63" fillId="0" borderId="22" xfId="0" applyNumberFormat="1" applyFont="1" applyFill="1" applyBorder="1" applyAlignment="1">
      <alignment vertical="center"/>
    </xf>
    <xf numFmtId="3" fontId="63" fillId="0" borderId="22" xfId="0" applyNumberFormat="1" applyFont="1" applyFill="1" applyBorder="1" applyAlignment="1">
      <alignment horizontal="right" vertical="center"/>
    </xf>
    <xf numFmtId="40" fontId="63" fillId="0" borderId="22" xfId="60" applyFont="1" applyFill="1" applyBorder="1" applyAlignment="1">
      <alignment vertical="center"/>
    </xf>
    <xf numFmtId="49" fontId="65" fillId="0" borderId="22" xfId="0" applyNumberFormat="1" applyFont="1" applyFill="1" applyBorder="1" applyAlignment="1">
      <alignment horizontal="center" vertical="center"/>
    </xf>
    <xf numFmtId="40" fontId="65" fillId="0" borderId="32" xfId="60" applyFont="1" applyFill="1" applyBorder="1" applyAlignment="1">
      <alignment horizontal="right" vertical="center"/>
    </xf>
    <xf numFmtId="38" fontId="63" fillId="0" borderId="22" xfId="60" applyNumberFormat="1" applyFont="1" applyFill="1" applyBorder="1" applyProtection="1"/>
    <xf numFmtId="3" fontId="63" fillId="0" borderId="41" xfId="0" applyNumberFormat="1" applyFont="1" applyFill="1" applyBorder="1" applyAlignment="1">
      <alignment horizontal="right" vertical="center"/>
    </xf>
    <xf numFmtId="3" fontId="63" fillId="0" borderId="23" xfId="0" applyNumberFormat="1" applyFont="1" applyFill="1" applyBorder="1" applyAlignment="1">
      <alignment vertical="center"/>
    </xf>
    <xf numFmtId="0" fontId="63" fillId="0" borderId="39" xfId="0" applyFont="1" applyFill="1" applyBorder="1" applyAlignment="1" applyProtection="1">
      <alignment horizontal="centerContinuous"/>
    </xf>
    <xf numFmtId="0" fontId="63" fillId="0" borderId="40" xfId="0" applyFont="1" applyFill="1" applyBorder="1" applyAlignment="1">
      <alignment horizontal="left"/>
    </xf>
    <xf numFmtId="187" fontId="63" fillId="0" borderId="39" xfId="0" applyNumberFormat="1" applyFont="1" applyFill="1" applyBorder="1" applyAlignment="1">
      <alignment horizontal="right" vertical="center"/>
    </xf>
    <xf numFmtId="3" fontId="63" fillId="0" borderId="25" xfId="0" applyNumberFormat="1" applyFont="1" applyFill="1" applyBorder="1" applyAlignment="1">
      <alignment vertical="center"/>
    </xf>
    <xf numFmtId="3" fontId="63" fillId="0" borderId="25" xfId="0" applyNumberFormat="1" applyFont="1" applyFill="1" applyBorder="1" applyAlignment="1">
      <alignment horizontal="right" vertical="center"/>
    </xf>
    <xf numFmtId="40" fontId="63" fillId="0" borderId="25" xfId="60" applyFont="1" applyFill="1" applyBorder="1" applyAlignment="1">
      <alignment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3" fillId="0" borderId="0" xfId="0" applyFont="1" applyFill="1" applyBorder="1"/>
    <xf numFmtId="0" fontId="63" fillId="0" borderId="0" xfId="0" applyFont="1" applyFill="1"/>
    <xf numFmtId="0" fontId="63" fillId="0" borderId="0" xfId="0" applyFont="1" applyFill="1" applyAlignment="1">
      <alignment horizontal="right"/>
    </xf>
    <xf numFmtId="3" fontId="63" fillId="0" borderId="0" xfId="0" applyNumberFormat="1" applyFont="1" applyFill="1" applyAlignment="1">
      <alignment horizontal="right"/>
    </xf>
    <xf numFmtId="40" fontId="63" fillId="0" borderId="0" xfId="60" applyFont="1" applyFill="1" applyAlignment="1">
      <alignment horizontal="right"/>
    </xf>
    <xf numFmtId="49" fontId="65" fillId="0" borderId="0" xfId="0" applyNumberFormat="1" applyFont="1" applyFill="1" applyAlignment="1">
      <alignment horizontal="center"/>
    </xf>
    <xf numFmtId="0" fontId="63" fillId="0" borderId="0" xfId="43" applyFont="1" applyBorder="1" applyAlignment="1">
      <alignment vertical="center"/>
    </xf>
    <xf numFmtId="0" fontId="63" fillId="0" borderId="0" xfId="43" applyFont="1" applyAlignment="1">
      <alignment horizontal="center" vertical="center"/>
    </xf>
    <xf numFmtId="0" fontId="53" fillId="0" borderId="0" xfId="43" applyFont="1" applyFill="1" applyAlignment="1">
      <alignment vertical="center"/>
    </xf>
    <xf numFmtId="0" fontId="49" fillId="0" borderId="0" xfId="43" applyFont="1" applyFill="1" applyAlignment="1">
      <alignment horizontal="centerContinuous" vertical="center"/>
    </xf>
    <xf numFmtId="0" fontId="53" fillId="0" borderId="0" xfId="0" applyFont="1" applyFill="1"/>
    <xf numFmtId="0" fontId="49" fillId="0" borderId="0" xfId="66" applyFont="1" applyFill="1"/>
    <xf numFmtId="0" fontId="49" fillId="0" borderId="7" xfId="66" quotePrefix="1" applyFont="1" applyFill="1" applyBorder="1" applyAlignment="1">
      <alignment horizontal="center"/>
    </xf>
    <xf numFmtId="0" fontId="49" fillId="0" borderId="43" xfId="0" applyFont="1" applyFill="1" applyBorder="1" applyAlignment="1">
      <alignment vertical="center"/>
    </xf>
    <xf numFmtId="0" fontId="49" fillId="0" borderId="42" xfId="0" applyFont="1" applyFill="1" applyBorder="1" applyAlignment="1"/>
    <xf numFmtId="0" fontId="49" fillId="0" borderId="44" xfId="0" applyFont="1" applyFill="1" applyBorder="1" applyAlignment="1"/>
    <xf numFmtId="38" fontId="49" fillId="0" borderId="29" xfId="60" applyNumberFormat="1" applyFont="1" applyFill="1" applyBorder="1" applyAlignment="1">
      <alignment horizontal="center"/>
    </xf>
    <xf numFmtId="3" fontId="49" fillId="0" borderId="44" xfId="0" applyNumberFormat="1" applyFont="1" applyFill="1" applyBorder="1" applyAlignment="1">
      <alignment horizontal="right"/>
    </xf>
    <xf numFmtId="0" fontId="49" fillId="0" borderId="45" xfId="66" quotePrefix="1" applyFont="1" applyFill="1" applyBorder="1" applyAlignment="1">
      <alignment horizontal="center"/>
    </xf>
    <xf numFmtId="0" fontId="49" fillId="0" borderId="45" xfId="66" applyFont="1" applyFill="1" applyBorder="1" applyAlignment="1"/>
    <xf numFmtId="0" fontId="49" fillId="0" borderId="26" xfId="66" quotePrefix="1" applyFont="1" applyFill="1" applyBorder="1" applyAlignment="1">
      <alignment horizontal="left"/>
    </xf>
    <xf numFmtId="0" fontId="49" fillId="0" borderId="29" xfId="66" quotePrefix="1" applyFont="1" applyFill="1" applyBorder="1" applyAlignment="1">
      <alignment horizontal="center"/>
    </xf>
    <xf numFmtId="0" fontId="49" fillId="0" borderId="23" xfId="0" applyFont="1" applyFill="1" applyBorder="1" applyAlignment="1">
      <alignment vertical="center"/>
    </xf>
    <xf numFmtId="0" fontId="49" fillId="0" borderId="23" xfId="66" quotePrefix="1" applyFont="1" applyFill="1" applyBorder="1" applyAlignment="1">
      <alignment horizontal="left"/>
    </xf>
    <xf numFmtId="0" fontId="49" fillId="0" borderId="39" xfId="66" applyFont="1" applyFill="1" applyBorder="1"/>
    <xf numFmtId="190" fontId="49" fillId="0" borderId="35" xfId="62" applyNumberFormat="1" applyFont="1" applyFill="1" applyBorder="1" applyAlignment="1">
      <alignment horizontal="left" vertical="center"/>
    </xf>
    <xf numFmtId="190" fontId="49" fillId="0" borderId="40" xfId="62" applyNumberFormat="1" applyFont="1" applyFill="1" applyBorder="1" applyAlignment="1">
      <alignment horizontal="left" vertical="center"/>
    </xf>
    <xf numFmtId="190" fontId="49" fillId="0" borderId="38" xfId="62" applyNumberFormat="1" applyFont="1" applyFill="1" applyBorder="1" applyAlignment="1">
      <alignment horizontal="left" vertical="center"/>
    </xf>
    <xf numFmtId="0" fontId="49" fillId="0" borderId="45" xfId="66" quotePrefix="1" applyFont="1" applyFill="1" applyBorder="1" applyAlignment="1">
      <alignment horizontal="left"/>
    </xf>
    <xf numFmtId="9" fontId="49" fillId="0" borderId="46" xfId="66" applyNumberFormat="1" applyFont="1" applyFill="1" applyBorder="1" applyAlignment="1">
      <alignment horizontal="center"/>
    </xf>
    <xf numFmtId="190" fontId="48" fillId="0" borderId="40" xfId="62" applyNumberFormat="1" applyFont="1" applyFill="1" applyBorder="1" applyAlignment="1">
      <alignment horizontal="center"/>
    </xf>
    <xf numFmtId="190" fontId="48" fillId="0" borderId="38" xfId="62" applyNumberFormat="1" applyFont="1" applyFill="1" applyBorder="1" applyAlignment="1">
      <alignment horizontal="left"/>
    </xf>
    <xf numFmtId="38" fontId="49" fillId="0" borderId="29" xfId="60" applyNumberFormat="1" applyFont="1" applyFill="1" applyBorder="1" applyAlignment="1">
      <alignment horizontal="left"/>
    </xf>
    <xf numFmtId="38" fontId="48" fillId="0" borderId="44" xfId="60" applyNumberFormat="1" applyFont="1" applyFill="1" applyBorder="1" applyAlignment="1">
      <alignment horizontal="right"/>
    </xf>
    <xf numFmtId="190" fontId="48" fillId="0" borderId="40" xfId="62" applyNumberFormat="1" applyFont="1" applyFill="1" applyBorder="1" applyAlignment="1">
      <alignment horizontal="left"/>
    </xf>
    <xf numFmtId="190" fontId="48" fillId="0" borderId="38" xfId="62" applyNumberFormat="1" applyFont="1" applyFill="1" applyBorder="1" applyAlignment="1">
      <alignment horizontal="left" vertical="center"/>
    </xf>
    <xf numFmtId="0" fontId="49" fillId="0" borderId="25" xfId="66" quotePrefix="1" applyFont="1" applyFill="1" applyBorder="1" applyAlignment="1">
      <alignment horizontal="left"/>
    </xf>
    <xf numFmtId="187" fontId="49" fillId="0" borderId="20" xfId="62" applyFont="1" applyFill="1" applyBorder="1"/>
    <xf numFmtId="38" fontId="48" fillId="0" borderId="15" xfId="60" applyNumberFormat="1" applyFont="1" applyFill="1" applyBorder="1" applyAlignment="1">
      <alignment horizontal="left"/>
    </xf>
    <xf numFmtId="38" fontId="48" fillId="0" borderId="21" xfId="60" applyNumberFormat="1" applyFont="1" applyFill="1" applyBorder="1" applyAlignment="1">
      <alignment horizontal="left"/>
    </xf>
    <xf numFmtId="38" fontId="69" fillId="0" borderId="0" xfId="0" applyNumberFormat="1" applyFont="1" applyFill="1"/>
    <xf numFmtId="0" fontId="49" fillId="0" borderId="24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left"/>
    </xf>
    <xf numFmtId="38" fontId="53" fillId="0" borderId="0" xfId="0" applyNumberFormat="1" applyFont="1" applyFill="1"/>
    <xf numFmtId="2" fontId="56" fillId="0" borderId="19" xfId="0" quotePrefix="1" applyNumberFormat="1" applyFont="1" applyFill="1" applyBorder="1" applyAlignment="1"/>
    <xf numFmtId="0" fontId="56" fillId="0" borderId="2" xfId="0" quotePrefix="1" applyFont="1" applyFill="1" applyBorder="1" applyAlignment="1">
      <alignment horizontal="left"/>
    </xf>
    <xf numFmtId="2" fontId="56" fillId="0" borderId="20" xfId="0" applyNumberFormat="1" applyFont="1" applyFill="1" applyBorder="1" applyAlignment="1"/>
    <xf numFmtId="38" fontId="66" fillId="0" borderId="30" xfId="60" applyNumberFormat="1" applyFont="1" applyFill="1" applyBorder="1" applyAlignment="1"/>
    <xf numFmtId="0" fontId="48" fillId="0" borderId="24" xfId="42" quotePrefix="1" applyFont="1" applyFill="1" applyBorder="1" applyAlignment="1">
      <alignment horizontal="left"/>
    </xf>
    <xf numFmtId="0" fontId="49" fillId="0" borderId="20" xfId="42" applyFont="1" applyFill="1" applyBorder="1" applyAlignment="1">
      <alignment horizontal="left"/>
    </xf>
    <xf numFmtId="0" fontId="48" fillId="0" borderId="24" xfId="0" quotePrefix="1" applyFont="1" applyFill="1" applyBorder="1" applyAlignment="1">
      <alignment horizontal="left"/>
    </xf>
    <xf numFmtId="0" fontId="65" fillId="0" borderId="0" xfId="67" applyFont="1" applyFill="1" applyBorder="1" applyAlignment="1">
      <alignment horizontal="left"/>
    </xf>
    <xf numFmtId="0" fontId="63" fillId="0" borderId="0" xfId="67" applyFont="1" applyFill="1" applyBorder="1"/>
    <xf numFmtId="0" fontId="62" fillId="0" borderId="0" xfId="0" applyFont="1" applyFill="1"/>
    <xf numFmtId="0" fontId="62" fillId="0" borderId="0" xfId="42" applyFont="1" applyFill="1"/>
    <xf numFmtId="0" fontId="63" fillId="0" borderId="0" xfId="42" applyFont="1" applyFill="1" applyBorder="1"/>
    <xf numFmtId="0" fontId="53" fillId="0" borderId="0" xfId="67" applyFont="1" applyFill="1"/>
    <xf numFmtId="0" fontId="63" fillId="0" borderId="0" xfId="43" applyFont="1" applyFill="1" applyBorder="1" applyAlignment="1">
      <alignment vertical="center"/>
    </xf>
    <xf numFmtId="0" fontId="63" fillId="0" borderId="0" xfId="43" applyFont="1" applyFill="1" applyAlignment="1">
      <alignment vertical="center"/>
    </xf>
    <xf numFmtId="0" fontId="63" fillId="0" borderId="0" xfId="43" applyFont="1" applyFill="1" applyAlignment="1">
      <alignment horizontal="center" vertical="center"/>
    </xf>
    <xf numFmtId="0" fontId="62" fillId="0" borderId="0" xfId="67" applyFont="1" applyFill="1"/>
    <xf numFmtId="0" fontId="62" fillId="0" borderId="0" xfId="43" applyFont="1" applyFill="1" applyAlignment="1">
      <alignment vertical="center"/>
    </xf>
    <xf numFmtId="0" fontId="53" fillId="0" borderId="0" xfId="42" applyFont="1" applyFill="1" applyBorder="1"/>
    <xf numFmtId="0" fontId="49" fillId="0" borderId="0" xfId="43" applyFont="1" applyFill="1" applyBorder="1" applyAlignment="1">
      <alignment vertical="center"/>
    </xf>
    <xf numFmtId="0" fontId="63" fillId="0" borderId="0" xfId="43" applyFont="1" applyFill="1" applyBorder="1" applyAlignment="1">
      <alignment vertical="center" wrapText="1"/>
    </xf>
    <xf numFmtId="0" fontId="62" fillId="0" borderId="0" xfId="43" applyFont="1" applyFill="1" applyBorder="1" applyAlignment="1">
      <alignment vertical="center"/>
    </xf>
    <xf numFmtId="0" fontId="63" fillId="0" borderId="0" xfId="43" applyFont="1" applyFill="1" applyAlignment="1">
      <alignment horizontal="left" vertical="center"/>
    </xf>
    <xf numFmtId="0" fontId="62" fillId="0" borderId="0" xfId="43" applyFont="1" applyFill="1" applyBorder="1" applyAlignment="1">
      <alignment horizontal="left" vertical="center"/>
    </xf>
    <xf numFmtId="0" fontId="62" fillId="0" borderId="0" xfId="42" applyFont="1" applyFill="1" applyBorder="1"/>
    <xf numFmtId="0" fontId="62" fillId="0" borderId="0" xfId="44" applyFont="1" applyFill="1" applyBorder="1"/>
    <xf numFmtId="0" fontId="53" fillId="0" borderId="0" xfId="44" applyFont="1" applyFill="1" applyBorder="1"/>
    <xf numFmtId="0" fontId="63" fillId="0" borderId="0" xfId="44" applyFont="1" applyFill="1" applyBorder="1"/>
    <xf numFmtId="0" fontId="63" fillId="0" borderId="0" xfId="43" applyFont="1" applyFill="1" applyBorder="1" applyAlignment="1">
      <alignment horizontal="left" vertical="center"/>
    </xf>
    <xf numFmtId="0" fontId="65" fillId="0" borderId="0" xfId="43" applyFont="1" applyFill="1" applyBorder="1" applyAlignment="1">
      <alignment horizontal="left" vertical="center"/>
    </xf>
    <xf numFmtId="0" fontId="63" fillId="0" borderId="0" xfId="43" applyFont="1" applyFill="1" applyBorder="1" applyAlignment="1">
      <alignment horizontal="center" vertical="center"/>
    </xf>
    <xf numFmtId="0" fontId="53" fillId="0" borderId="0" xfId="42" applyFont="1" applyFill="1"/>
    <xf numFmtId="0" fontId="63" fillId="0" borderId="0" xfId="42" applyFont="1" applyFill="1"/>
    <xf numFmtId="3" fontId="49" fillId="0" borderId="29" xfId="0" applyNumberFormat="1" applyFont="1" applyFill="1" applyBorder="1"/>
    <xf numFmtId="3" fontId="49" fillId="0" borderId="32" xfId="0" applyNumberFormat="1" applyFont="1" applyFill="1" applyBorder="1"/>
    <xf numFmtId="3" fontId="49" fillId="0" borderId="22" xfId="0" applyNumberFormat="1" applyFont="1" applyFill="1" applyBorder="1"/>
    <xf numFmtId="3" fontId="51" fillId="0" borderId="3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40" fontId="48" fillId="0" borderId="3" xfId="60" applyFont="1" applyFill="1" applyBorder="1" applyAlignment="1">
      <alignment horizontal="center" vertical="top"/>
    </xf>
    <xf numFmtId="0" fontId="48" fillId="0" borderId="0" xfId="0" applyFont="1" applyFill="1" applyAlignment="1">
      <alignment vertical="top"/>
    </xf>
    <xf numFmtId="38" fontId="49" fillId="0" borderId="0" xfId="60" applyNumberFormat="1" applyFont="1" applyFill="1" applyAlignment="1">
      <alignment vertical="top"/>
    </xf>
    <xf numFmtId="0" fontId="49" fillId="0" borderId="0" xfId="0" applyFont="1" applyFill="1" applyAlignment="1">
      <alignment vertical="top"/>
    </xf>
    <xf numFmtId="38" fontId="48" fillId="0" borderId="3" xfId="60" applyNumberFormat="1" applyFont="1" applyFill="1" applyBorder="1" applyAlignment="1">
      <alignment horizontal="right" vertical="top"/>
    </xf>
    <xf numFmtId="0" fontId="48" fillId="0" borderId="3" xfId="0" applyFont="1" applyFill="1" applyBorder="1" applyAlignment="1">
      <alignment horizontal="right" vertical="top"/>
    </xf>
    <xf numFmtId="0" fontId="49" fillId="0" borderId="3" xfId="0" applyFont="1" applyFill="1" applyBorder="1" applyAlignment="1">
      <alignment horizontal="center" vertical="top"/>
    </xf>
    <xf numFmtId="38" fontId="49" fillId="0" borderId="3" xfId="60" applyNumberFormat="1" applyFont="1" applyFill="1" applyBorder="1" applyAlignment="1">
      <alignment horizontal="right" vertical="top"/>
    </xf>
    <xf numFmtId="0" fontId="49" fillId="0" borderId="3" xfId="0" applyFont="1" applyFill="1" applyBorder="1" applyAlignment="1">
      <alignment horizontal="right" vertical="top"/>
    </xf>
    <xf numFmtId="40" fontId="49" fillId="0" borderId="3" xfId="60" applyFont="1" applyFill="1" applyBorder="1" applyAlignment="1">
      <alignment horizontal="center" vertical="top"/>
    </xf>
    <xf numFmtId="0" fontId="49" fillId="0" borderId="3" xfId="60" applyNumberFormat="1" applyFont="1" applyFill="1" applyBorder="1" applyAlignment="1">
      <alignment horizontal="center" vertical="top"/>
    </xf>
    <xf numFmtId="40" fontId="49" fillId="0" borderId="3" xfId="60" applyFont="1" applyFill="1" applyBorder="1" applyAlignment="1">
      <alignment horizontal="right" vertical="top"/>
    </xf>
    <xf numFmtId="43" fontId="49" fillId="0" borderId="3" xfId="60" applyNumberFormat="1" applyFont="1" applyFill="1" applyBorder="1" applyAlignment="1">
      <alignment vertical="top"/>
    </xf>
    <xf numFmtId="43" fontId="49" fillId="0" borderId="3" xfId="60" applyNumberFormat="1" applyFont="1" applyFill="1" applyBorder="1" applyAlignment="1">
      <alignment horizontal="right" vertical="top"/>
    </xf>
    <xf numFmtId="40" fontId="49" fillId="0" borderId="11" xfId="60" applyFont="1" applyFill="1" applyBorder="1" applyAlignment="1">
      <alignment horizontal="right" vertical="top"/>
    </xf>
    <xf numFmtId="43" fontId="49" fillId="0" borderId="3" xfId="0" applyNumberFormat="1" applyFont="1" applyFill="1" applyBorder="1" applyAlignment="1">
      <alignment horizontal="right" vertical="top"/>
    </xf>
    <xf numFmtId="40" fontId="48" fillId="0" borderId="3" xfId="60" applyFont="1" applyFill="1" applyBorder="1" applyAlignment="1">
      <alignment horizontal="right" vertical="top"/>
    </xf>
    <xf numFmtId="2" fontId="48" fillId="0" borderId="0" xfId="0" applyNumberFormat="1" applyFont="1" applyFill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0" xfId="0" applyFont="1" applyFill="1" applyAlignment="1">
      <alignment horizontal="center" vertical="top"/>
    </xf>
    <xf numFmtId="38" fontId="49" fillId="0" borderId="0" xfId="60" applyNumberFormat="1" applyFont="1" applyFill="1" applyAlignment="1">
      <alignment horizontal="right" vertical="top"/>
    </xf>
    <xf numFmtId="0" fontId="49" fillId="0" borderId="0" xfId="0" applyFont="1" applyFill="1" applyAlignment="1">
      <alignment horizontal="right" vertical="top"/>
    </xf>
    <xf numFmtId="3" fontId="49" fillId="0" borderId="0" xfId="0" applyNumberFormat="1" applyFont="1" applyFill="1" applyAlignment="1">
      <alignment horizontal="right" vertical="top"/>
    </xf>
    <xf numFmtId="40" fontId="49" fillId="0" borderId="0" xfId="60" applyFont="1" applyFill="1" applyAlignment="1">
      <alignment horizontal="right" vertical="top"/>
    </xf>
    <xf numFmtId="191" fontId="48" fillId="0" borderId="0" xfId="0" applyNumberFormat="1" applyFont="1" applyFill="1" applyAlignment="1">
      <alignment vertical="top"/>
    </xf>
    <xf numFmtId="0" fontId="49" fillId="0" borderId="24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75" fillId="0" borderId="0" xfId="0" applyFont="1" applyBorder="1" applyAlignment="1">
      <alignment horizontal="center"/>
    </xf>
    <xf numFmtId="0" fontId="53" fillId="0" borderId="0" xfId="0" applyFont="1" applyBorder="1"/>
    <xf numFmtId="38" fontId="63" fillId="0" borderId="35" xfId="60" applyNumberFormat="1" applyFont="1" applyFill="1" applyBorder="1" applyAlignment="1" applyProtection="1">
      <alignment horizontal="left"/>
    </xf>
    <xf numFmtId="38" fontId="63" fillId="0" borderId="35" xfId="60" applyNumberFormat="1" applyFont="1" applyFill="1" applyBorder="1" applyAlignment="1" applyProtection="1">
      <alignment horizontal="left" vertical="center"/>
    </xf>
    <xf numFmtId="38" fontId="63" fillId="0" borderId="38" xfId="60" applyNumberFormat="1" applyFont="1" applyFill="1" applyBorder="1" applyAlignment="1" applyProtection="1">
      <alignment horizontal="left" vertical="center"/>
    </xf>
    <xf numFmtId="38" fontId="63" fillId="0" borderId="35" xfId="60" applyNumberFormat="1" applyFont="1" applyFill="1" applyBorder="1" applyAlignment="1" applyProtection="1">
      <alignment horizontal="center"/>
    </xf>
    <xf numFmtId="0" fontId="65" fillId="0" borderId="34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38" fontId="49" fillId="0" borderId="3" xfId="60" applyNumberFormat="1" applyFont="1" applyFill="1" applyBorder="1" applyAlignment="1" applyProtection="1">
      <alignment horizontal="center" vertical="top"/>
    </xf>
    <xf numFmtId="0" fontId="49" fillId="0" borderId="3" xfId="60" applyNumberFormat="1" applyFont="1" applyFill="1" applyBorder="1" applyAlignment="1" applyProtection="1">
      <alignment horizontal="center" vertical="top"/>
    </xf>
    <xf numFmtId="38" fontId="49" fillId="0" borderId="3" xfId="60" applyNumberFormat="1" applyFont="1" applyFill="1" applyBorder="1" applyAlignment="1" applyProtection="1">
      <alignment horizontal="right" vertical="top"/>
    </xf>
    <xf numFmtId="38" fontId="49" fillId="0" borderId="3" xfId="60" applyNumberFormat="1" applyFont="1" applyFill="1" applyBorder="1" applyAlignment="1" applyProtection="1">
      <alignment vertical="top"/>
    </xf>
    <xf numFmtId="43" fontId="49" fillId="0" borderId="3" xfId="61" applyNumberFormat="1" applyFont="1" applyFill="1" applyBorder="1" applyAlignment="1">
      <alignment horizontal="center" vertical="top"/>
    </xf>
    <xf numFmtId="0" fontId="49" fillId="0" borderId="17" xfId="0" applyFont="1" applyFill="1" applyBorder="1" applyAlignment="1">
      <alignment vertical="top" wrapText="1"/>
    </xf>
    <xf numFmtId="0" fontId="49" fillId="0" borderId="3" xfId="0" applyFont="1" applyFill="1" applyBorder="1" applyAlignment="1">
      <alignment horizontal="right" vertical="top" wrapText="1"/>
    </xf>
    <xf numFmtId="0" fontId="49" fillId="0" borderId="3" xfId="0" applyFont="1" applyFill="1" applyBorder="1" applyAlignment="1">
      <alignment horizontal="center" vertical="top" wrapText="1"/>
    </xf>
    <xf numFmtId="38" fontId="49" fillId="0" borderId="3" xfId="60" applyNumberFormat="1" applyFont="1" applyFill="1" applyBorder="1" applyAlignment="1">
      <alignment horizontal="right" vertical="top" wrapText="1"/>
    </xf>
    <xf numFmtId="0" fontId="49" fillId="0" borderId="17" xfId="0" applyFont="1" applyFill="1" applyBorder="1" applyAlignment="1">
      <alignment horizontal="right" vertical="top" wrapText="1"/>
    </xf>
    <xf numFmtId="40" fontId="49" fillId="0" borderId="3" xfId="6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/>
    </xf>
    <xf numFmtId="0" fontId="49" fillId="0" borderId="34" xfId="0" applyFont="1" applyFill="1" applyBorder="1" applyAlignment="1">
      <alignment horizontal="center" vertical="top"/>
    </xf>
    <xf numFmtId="0" fontId="49" fillId="0" borderId="31" xfId="0" applyFont="1" applyFill="1" applyBorder="1" applyAlignment="1">
      <alignment vertical="top" wrapText="1"/>
    </xf>
    <xf numFmtId="0" fontId="49" fillId="0" borderId="28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center" vertical="top" wrapText="1"/>
    </xf>
    <xf numFmtId="38" fontId="49" fillId="0" borderId="11" xfId="60" applyNumberFormat="1" applyFont="1" applyFill="1" applyBorder="1" applyAlignment="1">
      <alignment horizontal="right" vertical="top"/>
    </xf>
    <xf numFmtId="0" fontId="49" fillId="0" borderId="11" xfId="0" applyFont="1" applyFill="1" applyBorder="1" applyAlignment="1">
      <alignment horizontal="right" vertical="top"/>
    </xf>
    <xf numFmtId="0" fontId="49" fillId="0" borderId="24" xfId="0" applyFont="1" applyFill="1" applyBorder="1" applyAlignment="1">
      <alignment vertical="top" wrapText="1"/>
    </xf>
    <xf numFmtId="0" fontId="46" fillId="0" borderId="17" xfId="0" applyFont="1" applyFill="1" applyBorder="1" applyAlignment="1">
      <alignment vertical="top" wrapText="1"/>
    </xf>
    <xf numFmtId="0" fontId="49" fillId="0" borderId="15" xfId="0" applyFont="1" applyFill="1" applyBorder="1" applyAlignment="1">
      <alignment horizontal="center" vertical="top"/>
    </xf>
    <xf numFmtId="40" fontId="49" fillId="0" borderId="3" xfId="0" applyNumberFormat="1" applyFont="1" applyFill="1" applyBorder="1" applyAlignment="1">
      <alignment horizontal="right" vertical="top"/>
    </xf>
    <xf numFmtId="0" fontId="48" fillId="0" borderId="24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left" vertical="top" wrapText="1"/>
    </xf>
    <xf numFmtId="0" fontId="49" fillId="0" borderId="3" xfId="0" applyFont="1" applyFill="1" applyBorder="1" applyAlignment="1">
      <alignment vertical="top"/>
    </xf>
    <xf numFmtId="0" fontId="71" fillId="0" borderId="17" xfId="0" applyFont="1" applyFill="1" applyBorder="1" applyAlignment="1">
      <alignment vertical="top" wrapText="1"/>
    </xf>
    <xf numFmtId="0" fontId="49" fillId="0" borderId="24" xfId="0" quotePrefix="1" applyFont="1" applyFill="1" applyBorder="1" applyAlignment="1">
      <alignment vertical="top" wrapText="1"/>
    </xf>
    <xf numFmtId="40" fontId="49" fillId="0" borderId="3" xfId="60" applyNumberFormat="1" applyFont="1" applyFill="1" applyBorder="1" applyAlignment="1" applyProtection="1">
      <alignment horizontal="center" vertical="top"/>
    </xf>
    <xf numFmtId="0" fontId="77" fillId="0" borderId="0" xfId="0" applyFont="1" applyAlignment="1">
      <alignment vertical="top" wrapText="1"/>
    </xf>
    <xf numFmtId="0" fontId="63" fillId="0" borderId="0" xfId="43" applyFont="1" applyFill="1" applyBorder="1" applyAlignment="1">
      <alignment horizontal="left" vertical="center"/>
    </xf>
    <xf numFmtId="0" fontId="63" fillId="0" borderId="0" xfId="43" applyFont="1" applyFill="1" applyBorder="1" applyAlignment="1">
      <alignment horizontal="center" vertical="center"/>
    </xf>
    <xf numFmtId="0" fontId="63" fillId="0" borderId="0" xfId="43" applyFont="1" applyFill="1" applyBorder="1" applyAlignment="1">
      <alignment vertical="center"/>
    </xf>
    <xf numFmtId="0" fontId="65" fillId="0" borderId="0" xfId="43" applyFont="1" applyFill="1" applyBorder="1" applyAlignment="1">
      <alignment horizontal="left" vertical="center"/>
    </xf>
    <xf numFmtId="0" fontId="47" fillId="0" borderId="0" xfId="43" applyFont="1" applyFill="1" applyAlignment="1">
      <alignment horizontal="center" vertical="center"/>
    </xf>
    <xf numFmtId="0" fontId="48" fillId="0" borderId="11" xfId="66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48" fillId="0" borderId="31" xfId="66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vertical="center"/>
    </xf>
    <xf numFmtId="0" fontId="53" fillId="0" borderId="2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20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48" fillId="0" borderId="24" xfId="66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vertical="center"/>
    </xf>
    <xf numFmtId="0" fontId="49" fillId="0" borderId="24" xfId="43" applyFont="1" applyFill="1" applyBorder="1" applyAlignment="1">
      <alignment horizontal="left" vertical="center" wrapText="1"/>
    </xf>
    <xf numFmtId="0" fontId="49" fillId="0" borderId="2" xfId="43" applyFont="1" applyFill="1" applyBorder="1" applyAlignment="1">
      <alignment horizontal="left" vertical="center" wrapText="1"/>
    </xf>
    <xf numFmtId="0" fontId="49" fillId="0" borderId="17" xfId="43" applyFont="1" applyFill="1" applyBorder="1" applyAlignment="1">
      <alignment horizontal="left" vertical="center" wrapText="1"/>
    </xf>
    <xf numFmtId="0" fontId="49" fillId="0" borderId="43" xfId="43" applyFont="1" applyFill="1" applyBorder="1" applyAlignment="1">
      <alignment horizontal="left" vertical="center"/>
    </xf>
    <xf numFmtId="0" fontId="49" fillId="0" borderId="42" xfId="43" applyFont="1" applyFill="1" applyBorder="1" applyAlignment="1">
      <alignment horizontal="left" vertical="center"/>
    </xf>
    <xf numFmtId="0" fontId="49" fillId="0" borderId="44" xfId="43" applyFont="1" applyFill="1" applyBorder="1" applyAlignment="1">
      <alignment horizontal="left" vertical="center"/>
    </xf>
    <xf numFmtId="0" fontId="49" fillId="0" borderId="35" xfId="43" applyFont="1" applyFill="1" applyBorder="1" applyAlignment="1">
      <alignment horizontal="left" vertical="center"/>
    </xf>
    <xf numFmtId="0" fontId="49" fillId="0" borderId="40" xfId="43" applyFont="1" applyFill="1" applyBorder="1" applyAlignment="1">
      <alignment horizontal="left" vertical="center"/>
    </xf>
    <xf numFmtId="0" fontId="49" fillId="0" borderId="38" xfId="43" applyFont="1" applyFill="1" applyBorder="1" applyAlignment="1">
      <alignment horizontal="left" vertical="center"/>
    </xf>
    <xf numFmtId="0" fontId="49" fillId="0" borderId="45" xfId="43" applyFont="1" applyFill="1" applyBorder="1" applyAlignment="1">
      <alignment horizontal="right" vertical="center"/>
    </xf>
    <xf numFmtId="0" fontId="49" fillId="0" borderId="26" xfId="43" applyFont="1" applyFill="1" applyBorder="1" applyAlignment="1">
      <alignment horizontal="right" vertical="center"/>
    </xf>
    <xf numFmtId="0" fontId="49" fillId="0" borderId="46" xfId="43" applyFont="1" applyFill="1" applyBorder="1" applyAlignment="1">
      <alignment horizontal="right" vertical="center"/>
    </xf>
    <xf numFmtId="0" fontId="49" fillId="0" borderId="24" xfId="43" applyFont="1" applyFill="1" applyBorder="1" applyAlignment="1">
      <alignment horizontal="center" vertical="center"/>
    </xf>
    <xf numFmtId="0" fontId="49" fillId="0" borderId="2" xfId="43" applyFont="1" applyFill="1" applyBorder="1" applyAlignment="1">
      <alignment horizontal="center" vertical="center"/>
    </xf>
    <xf numFmtId="0" fontId="49" fillId="0" borderId="17" xfId="43" applyFont="1" applyFill="1" applyBorder="1" applyAlignment="1">
      <alignment horizontal="center" vertical="center"/>
    </xf>
    <xf numFmtId="190" fontId="49" fillId="0" borderId="43" xfId="62" applyNumberFormat="1" applyFont="1" applyFill="1" applyBorder="1" applyAlignment="1">
      <alignment horizontal="left" vertical="center"/>
    </xf>
    <xf numFmtId="190" fontId="49" fillId="0" borderId="42" xfId="62" applyNumberFormat="1" applyFont="1" applyFill="1" applyBorder="1" applyAlignment="1">
      <alignment horizontal="left" vertical="center"/>
    </xf>
    <xf numFmtId="190" fontId="49" fillId="0" borderId="44" xfId="62" applyNumberFormat="1" applyFont="1" applyFill="1" applyBorder="1" applyAlignment="1">
      <alignment horizontal="left" vertical="center"/>
    </xf>
    <xf numFmtId="3" fontId="49" fillId="0" borderId="35" xfId="0" applyNumberFormat="1" applyFont="1" applyFill="1" applyBorder="1" applyAlignment="1">
      <alignment horizontal="left"/>
    </xf>
    <xf numFmtId="3" fontId="49" fillId="0" borderId="40" xfId="0" applyNumberFormat="1" applyFont="1" applyFill="1" applyBorder="1" applyAlignment="1">
      <alignment horizontal="left"/>
    </xf>
    <xf numFmtId="3" fontId="49" fillId="0" borderId="38" xfId="0" applyNumberFormat="1" applyFont="1" applyFill="1" applyBorder="1" applyAlignment="1">
      <alignment horizontal="left"/>
    </xf>
    <xf numFmtId="0" fontId="49" fillId="0" borderId="2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38" fontId="48" fillId="0" borderId="19" xfId="60" applyNumberFormat="1" applyFont="1" applyFill="1" applyBorder="1" applyAlignment="1">
      <alignment horizontal="center"/>
    </xf>
    <xf numFmtId="38" fontId="57" fillId="0" borderId="20" xfId="60" applyNumberFormat="1" applyFont="1" applyFill="1" applyBorder="1" applyAlignment="1">
      <alignment horizontal="center"/>
    </xf>
    <xf numFmtId="38" fontId="57" fillId="0" borderId="21" xfId="60" applyNumberFormat="1" applyFont="1" applyFill="1" applyBorder="1" applyAlignment="1">
      <alignment horizontal="center"/>
    </xf>
    <xf numFmtId="0" fontId="63" fillId="0" borderId="0" xfId="43" applyFont="1" applyFill="1" applyBorder="1" applyAlignment="1">
      <alignment horizontal="center" vertical="center" wrapText="1"/>
    </xf>
    <xf numFmtId="0" fontId="49" fillId="0" borderId="24" xfId="43" applyFont="1" applyBorder="1" applyAlignment="1">
      <alignment horizontal="left" vertical="center"/>
    </xf>
    <xf numFmtId="0" fontId="49" fillId="0" borderId="2" xfId="43" applyFont="1" applyBorder="1" applyAlignment="1">
      <alignment horizontal="left" vertical="center"/>
    </xf>
    <xf numFmtId="0" fontId="49" fillId="0" borderId="19" xfId="43" applyFont="1" applyBorder="1" applyAlignment="1">
      <alignment horizontal="left" vertical="center"/>
    </xf>
    <xf numFmtId="0" fontId="49" fillId="0" borderId="20" xfId="43" applyFont="1" applyBorder="1" applyAlignment="1">
      <alignment horizontal="left" vertical="center"/>
    </xf>
    <xf numFmtId="0" fontId="63" fillId="0" borderId="0" xfId="43" applyFont="1" applyBorder="1" applyAlignment="1">
      <alignment horizontal="center" vertical="center"/>
    </xf>
    <xf numFmtId="0" fontId="63" fillId="0" borderId="0" xfId="43" applyFont="1" applyBorder="1" applyAlignment="1">
      <alignment horizontal="center" vertical="center" wrapText="1"/>
    </xf>
    <xf numFmtId="0" fontId="49" fillId="0" borderId="2" xfId="43" applyFont="1" applyBorder="1" applyAlignment="1">
      <alignment horizontal="center" vertical="center"/>
    </xf>
    <xf numFmtId="0" fontId="49" fillId="0" borderId="20" xfId="43" applyFont="1" applyBorder="1" applyAlignment="1">
      <alignment horizontal="center" vertical="center"/>
    </xf>
    <xf numFmtId="0" fontId="47" fillId="0" borderId="0" xfId="43" applyFont="1" applyAlignment="1">
      <alignment horizontal="center" vertical="center"/>
    </xf>
    <xf numFmtId="0" fontId="50" fillId="0" borderId="17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 wrapText="1"/>
    </xf>
    <xf numFmtId="0" fontId="58" fillId="0" borderId="2" xfId="0" applyFont="1" applyBorder="1" applyAlignment="1">
      <alignment horizontal="left" vertical="center" wrapText="1"/>
    </xf>
    <xf numFmtId="0" fontId="48" fillId="0" borderId="11" xfId="43" applyFont="1" applyBorder="1" applyAlignment="1">
      <alignment horizontal="center" vertical="center"/>
    </xf>
    <xf numFmtId="0" fontId="48" fillId="0" borderId="15" xfId="43" applyFont="1" applyBorder="1" applyAlignment="1">
      <alignment horizontal="center" vertical="center"/>
    </xf>
    <xf numFmtId="0" fontId="48" fillId="0" borderId="31" xfId="43" applyFont="1" applyBorder="1" applyAlignment="1">
      <alignment horizontal="center" vertical="center"/>
    </xf>
    <xf numFmtId="0" fontId="48" fillId="0" borderId="28" xfId="43" applyFont="1" applyBorder="1" applyAlignment="1">
      <alignment horizontal="center" vertical="center"/>
    </xf>
    <xf numFmtId="0" fontId="48" fillId="0" borderId="19" xfId="43" applyFont="1" applyBorder="1" applyAlignment="1">
      <alignment horizontal="center" vertical="center"/>
    </xf>
    <xf numFmtId="0" fontId="48" fillId="0" borderId="21" xfId="43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47" xfId="0" applyFont="1" applyBorder="1" applyAlignment="1">
      <alignment horizontal="right" vertical="center"/>
    </xf>
    <xf numFmtId="0" fontId="48" fillId="0" borderId="3" xfId="43" applyFont="1" applyBorder="1" applyAlignment="1">
      <alignment horizontal="center" vertical="center"/>
    </xf>
    <xf numFmtId="38" fontId="49" fillId="0" borderId="24" xfId="60" applyNumberFormat="1" applyFont="1" applyBorder="1" applyAlignment="1">
      <alignment horizontal="center" vertical="center"/>
    </xf>
    <xf numFmtId="38" fontId="49" fillId="0" borderId="17" xfId="60" applyNumberFormat="1" applyFont="1" applyBorder="1" applyAlignment="1">
      <alignment horizontal="center" vertical="center"/>
    </xf>
    <xf numFmtId="40" fontId="49" fillId="0" borderId="24" xfId="43" applyNumberFormat="1" applyFont="1" applyBorder="1" applyAlignment="1">
      <alignment horizontal="center" vertical="center"/>
    </xf>
    <xf numFmtId="0" fontId="49" fillId="0" borderId="17" xfId="43" applyFont="1" applyBorder="1" applyAlignment="1">
      <alignment horizontal="center" vertical="center"/>
    </xf>
    <xf numFmtId="40" fontId="49" fillId="0" borderId="24" xfId="60" applyFont="1" applyBorder="1" applyAlignment="1">
      <alignment horizontal="center" vertical="center"/>
    </xf>
    <xf numFmtId="40" fontId="49" fillId="0" borderId="17" xfId="60" applyFont="1" applyBorder="1" applyAlignment="1">
      <alignment horizontal="center" vertical="center"/>
    </xf>
    <xf numFmtId="0" fontId="49" fillId="0" borderId="24" xfId="43" applyFont="1" applyBorder="1" applyAlignment="1">
      <alignment horizontal="center" vertical="center"/>
    </xf>
    <xf numFmtId="0" fontId="49" fillId="0" borderId="2" xfId="43" applyFont="1" applyBorder="1" applyAlignment="1">
      <alignment horizontal="center" vertical="center" wrapText="1"/>
    </xf>
    <xf numFmtId="0" fontId="49" fillId="0" borderId="17" xfId="43" applyFont="1" applyBorder="1" applyAlignment="1">
      <alignment horizontal="center" vertical="center" wrapText="1"/>
    </xf>
    <xf numFmtId="40" fontId="49" fillId="0" borderId="24" xfId="60" applyNumberFormat="1" applyFont="1" applyBorder="1" applyAlignment="1">
      <alignment horizontal="center" vertical="center"/>
    </xf>
    <xf numFmtId="40" fontId="49" fillId="0" borderId="17" xfId="60" applyNumberFormat="1" applyFont="1" applyBorder="1" applyAlignment="1">
      <alignment horizontal="center" vertical="center"/>
    </xf>
    <xf numFmtId="0" fontId="52" fillId="0" borderId="24" xfId="43" applyFont="1" applyBorder="1" applyAlignment="1">
      <alignment horizontal="center" vertical="center"/>
    </xf>
    <xf numFmtId="0" fontId="52" fillId="0" borderId="2" xfId="43" applyFont="1" applyBorder="1" applyAlignment="1">
      <alignment horizontal="center" vertical="center"/>
    </xf>
    <xf numFmtId="0" fontId="52" fillId="0" borderId="17" xfId="43" applyFont="1" applyBorder="1" applyAlignment="1">
      <alignment horizontal="center" vertical="center"/>
    </xf>
    <xf numFmtId="0" fontId="63" fillId="0" borderId="0" xfId="43" applyFont="1" applyAlignment="1">
      <alignment horizontal="center" vertical="center"/>
    </xf>
    <xf numFmtId="0" fontId="63" fillId="0" borderId="0" xfId="43" applyFont="1" applyBorder="1" applyAlignment="1">
      <alignment horizontal="left" vertical="center"/>
    </xf>
    <xf numFmtId="0" fontId="50" fillId="0" borderId="35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1" fillId="0" borderId="31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49" fillId="0" borderId="43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right"/>
    </xf>
    <xf numFmtId="0" fontId="58" fillId="0" borderId="2" xfId="0" applyFont="1" applyBorder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49" fillId="0" borderId="0" xfId="0" applyFont="1" applyFill="1" applyAlignment="1">
      <alignment horizontal="center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38" fontId="65" fillId="0" borderId="35" xfId="60" applyNumberFormat="1" applyFont="1" applyFill="1" applyBorder="1" applyAlignment="1" applyProtection="1">
      <alignment horizontal="left"/>
    </xf>
    <xf numFmtId="38" fontId="65" fillId="0" borderId="38" xfId="60" applyNumberFormat="1" applyFont="1" applyFill="1" applyBorder="1" applyAlignment="1" applyProtection="1">
      <alignment horizontal="left"/>
    </xf>
    <xf numFmtId="3" fontId="65" fillId="0" borderId="35" xfId="0" applyNumberFormat="1" applyFont="1" applyFill="1" applyBorder="1" applyAlignment="1">
      <alignment horizontal="left" vertical="center"/>
    </xf>
    <xf numFmtId="3" fontId="65" fillId="0" borderId="38" xfId="0" applyNumberFormat="1" applyFont="1" applyFill="1" applyBorder="1" applyAlignment="1">
      <alignment horizontal="left" vertical="center"/>
    </xf>
    <xf numFmtId="3" fontId="63" fillId="0" borderId="35" xfId="0" applyNumberFormat="1" applyFont="1" applyFill="1" applyBorder="1" applyAlignment="1">
      <alignment horizontal="left" vertical="center"/>
    </xf>
    <xf numFmtId="3" fontId="63" fillId="0" borderId="38" xfId="0" applyNumberFormat="1" applyFont="1" applyFill="1" applyBorder="1" applyAlignment="1">
      <alignment horizontal="left" vertical="center"/>
    </xf>
    <xf numFmtId="38" fontId="63" fillId="0" borderId="35" xfId="60" applyNumberFormat="1" applyFont="1" applyFill="1" applyBorder="1" applyAlignment="1" applyProtection="1">
      <alignment horizontal="left"/>
    </xf>
    <xf numFmtId="38" fontId="63" fillId="0" borderId="38" xfId="60" applyNumberFormat="1" applyFont="1" applyFill="1" applyBorder="1" applyAlignment="1" applyProtection="1">
      <alignment horizontal="left"/>
    </xf>
    <xf numFmtId="3" fontId="65" fillId="0" borderId="35" xfId="0" applyNumberFormat="1" applyFont="1" applyFill="1" applyBorder="1" applyAlignment="1">
      <alignment horizontal="center" vertical="center"/>
    </xf>
    <xf numFmtId="3" fontId="65" fillId="0" borderId="38" xfId="0" applyNumberFormat="1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38" fontId="63" fillId="0" borderId="35" xfId="60" applyNumberFormat="1" applyFont="1" applyFill="1" applyBorder="1" applyAlignment="1" applyProtection="1">
      <alignment horizontal="left" vertical="center"/>
    </xf>
    <xf numFmtId="38" fontId="63" fillId="0" borderId="38" xfId="60" applyNumberFormat="1" applyFont="1" applyFill="1" applyBorder="1" applyAlignment="1" applyProtection="1">
      <alignment horizontal="left" vertical="center"/>
    </xf>
    <xf numFmtId="38" fontId="65" fillId="0" borderId="35" xfId="60" applyNumberFormat="1" applyFont="1" applyFill="1" applyBorder="1" applyAlignment="1" applyProtection="1">
      <alignment horizontal="center" vertical="center"/>
    </xf>
    <xf numFmtId="38" fontId="65" fillId="0" borderId="38" xfId="60" applyNumberFormat="1" applyFont="1" applyFill="1" applyBorder="1" applyAlignment="1" applyProtection="1">
      <alignment horizontal="center" vertical="center"/>
    </xf>
    <xf numFmtId="38" fontId="68" fillId="0" borderId="43" xfId="60" applyNumberFormat="1" applyFont="1" applyFill="1" applyBorder="1" applyAlignment="1" applyProtection="1">
      <alignment horizontal="left"/>
    </xf>
    <xf numFmtId="38" fontId="68" fillId="0" borderId="44" xfId="60" applyNumberFormat="1" applyFont="1" applyFill="1" applyBorder="1" applyAlignment="1" applyProtection="1">
      <alignment horizontal="left"/>
    </xf>
    <xf numFmtId="0" fontId="63" fillId="0" borderId="35" xfId="0" applyFont="1" applyFill="1" applyBorder="1" applyAlignment="1">
      <alignment horizontal="left" vertical="center"/>
    </xf>
    <xf numFmtId="0" fontId="63" fillId="0" borderId="38" xfId="0" applyFont="1" applyFill="1" applyBorder="1" applyAlignment="1">
      <alignment horizontal="left" vertical="center"/>
    </xf>
    <xf numFmtId="3" fontId="63" fillId="0" borderId="35" xfId="0" applyNumberFormat="1" applyFont="1" applyFill="1" applyBorder="1" applyAlignment="1">
      <alignment vertical="center"/>
    </xf>
    <xf numFmtId="0" fontId="67" fillId="0" borderId="38" xfId="0" applyFont="1" applyFill="1" applyBorder="1" applyAlignment="1"/>
    <xf numFmtId="3" fontId="65" fillId="0" borderId="45" xfId="0" applyNumberFormat="1" applyFont="1" applyFill="1" applyBorder="1" applyAlignment="1">
      <alignment horizontal="left" vertical="center"/>
    </xf>
    <xf numFmtId="3" fontId="65" fillId="0" borderId="46" xfId="0" applyNumberFormat="1" applyFont="1" applyFill="1" applyBorder="1" applyAlignment="1">
      <alignment horizontal="left" vertical="center"/>
    </xf>
    <xf numFmtId="38" fontId="63" fillId="0" borderId="35" xfId="60" applyNumberFormat="1" applyFont="1" applyFill="1" applyBorder="1" applyAlignment="1" applyProtection="1">
      <alignment horizontal="center"/>
    </xf>
    <xf numFmtId="38" fontId="63" fillId="0" borderId="38" xfId="60" applyNumberFormat="1" applyFont="1" applyFill="1" applyBorder="1" applyAlignment="1" applyProtection="1">
      <alignment horizontal="center"/>
    </xf>
    <xf numFmtId="38" fontId="63" fillId="0" borderId="35" xfId="60" applyNumberFormat="1" applyFont="1" applyFill="1" applyBorder="1" applyAlignment="1" applyProtection="1">
      <alignment horizontal="left" vertical="center" wrapText="1"/>
    </xf>
    <xf numFmtId="38" fontId="63" fillId="0" borderId="38" xfId="60" applyNumberFormat="1" applyFont="1" applyFill="1" applyBorder="1" applyAlignment="1" applyProtection="1">
      <alignment horizontal="left" vertical="center" wrapText="1"/>
    </xf>
    <xf numFmtId="0" fontId="65" fillId="0" borderId="35" xfId="0" applyFont="1" applyFill="1" applyBorder="1" applyAlignment="1">
      <alignment horizontal="left"/>
    </xf>
    <xf numFmtId="0" fontId="65" fillId="0" borderId="38" xfId="0" applyFont="1" applyFill="1" applyBorder="1" applyAlignment="1">
      <alignment horizontal="left"/>
    </xf>
    <xf numFmtId="0" fontId="65" fillId="0" borderId="35" xfId="0" applyFont="1" applyFill="1" applyBorder="1" applyAlignment="1">
      <alignment horizontal="left" vertical="center"/>
    </xf>
    <xf numFmtId="0" fontId="65" fillId="0" borderId="38" xfId="0" applyFont="1" applyFill="1" applyBorder="1" applyAlignment="1">
      <alignment horizontal="left" vertical="center"/>
    </xf>
    <xf numFmtId="38" fontId="65" fillId="0" borderId="35" xfId="60" applyNumberFormat="1" applyFont="1" applyFill="1" applyBorder="1" applyAlignment="1" applyProtection="1">
      <alignment horizontal="left" vertical="center"/>
    </xf>
    <xf numFmtId="38" fontId="65" fillId="0" borderId="38" xfId="60" applyNumberFormat="1" applyFont="1" applyFill="1" applyBorder="1" applyAlignment="1" applyProtection="1">
      <alignment horizontal="left" vertical="center"/>
    </xf>
    <xf numFmtId="0" fontId="63" fillId="0" borderId="35" xfId="0" applyFont="1" applyFill="1" applyBorder="1" applyAlignment="1">
      <alignment horizontal="left" vertical="center" wrapText="1"/>
    </xf>
    <xf numFmtId="0" fontId="63" fillId="0" borderId="38" xfId="0" applyFont="1" applyFill="1" applyBorder="1" applyAlignment="1">
      <alignment horizontal="left" vertical="center" wrapText="1"/>
    </xf>
    <xf numFmtId="3" fontId="68" fillId="0" borderId="43" xfId="0" applyNumberFormat="1" applyFont="1" applyFill="1" applyBorder="1" applyAlignment="1">
      <alignment horizontal="left" vertical="center"/>
    </xf>
    <xf numFmtId="3" fontId="68" fillId="0" borderId="44" xfId="0" applyNumberFormat="1" applyFont="1" applyFill="1" applyBorder="1" applyAlignment="1">
      <alignment horizontal="left" vertical="center"/>
    </xf>
    <xf numFmtId="49" fontId="65" fillId="0" borderId="34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38" fontId="65" fillId="0" borderId="35" xfId="60" applyNumberFormat="1" applyFont="1" applyFill="1" applyBorder="1" applyAlignment="1" applyProtection="1">
      <alignment horizontal="center"/>
    </xf>
    <xf numFmtId="38" fontId="65" fillId="0" borderId="38" xfId="60" applyNumberFormat="1" applyFont="1" applyFill="1" applyBorder="1" applyAlignment="1" applyProtection="1">
      <alignment horizontal="center"/>
    </xf>
    <xf numFmtId="0" fontId="63" fillId="0" borderId="35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left" vertical="center"/>
    </xf>
    <xf numFmtId="0" fontId="63" fillId="0" borderId="48" xfId="0" applyFont="1" applyFill="1" applyBorder="1" applyAlignment="1">
      <alignment horizontal="right" vertical="center"/>
    </xf>
    <xf numFmtId="0" fontId="63" fillId="0" borderId="47" xfId="0" applyFont="1" applyFill="1" applyBorder="1" applyAlignment="1">
      <alignment horizontal="right" vertical="center"/>
    </xf>
    <xf numFmtId="0" fontId="63" fillId="0" borderId="49" xfId="0" applyFont="1" applyFill="1" applyBorder="1" applyAlignment="1">
      <alignment horizontal="right" vertical="center"/>
    </xf>
    <xf numFmtId="0" fontId="65" fillId="0" borderId="7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left" vertical="center"/>
    </xf>
    <xf numFmtId="0" fontId="65" fillId="0" borderId="36" xfId="0" applyFont="1" applyFill="1" applyBorder="1" applyAlignment="1">
      <alignment horizontal="left" vertical="center"/>
    </xf>
    <xf numFmtId="3" fontId="68" fillId="0" borderId="31" xfId="0" applyNumberFormat="1" applyFont="1" applyFill="1" applyBorder="1" applyAlignment="1">
      <alignment horizontal="left" vertical="center"/>
    </xf>
    <xf numFmtId="3" fontId="68" fillId="0" borderId="28" xfId="0" applyNumberFormat="1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left" vertical="center" wrapText="1"/>
    </xf>
    <xf numFmtId="0" fontId="63" fillId="0" borderId="2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8" fillId="0" borderId="43" xfId="0" applyFont="1" applyFill="1" applyBorder="1" applyAlignment="1">
      <alignment horizontal="left"/>
    </xf>
    <xf numFmtId="0" fontId="68" fillId="0" borderId="44" xfId="0" applyFont="1" applyFill="1" applyBorder="1" applyAlignment="1">
      <alignment horizontal="left"/>
    </xf>
    <xf numFmtId="0" fontId="63" fillId="0" borderId="35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left"/>
    </xf>
    <xf numFmtId="0" fontId="68" fillId="0" borderId="38" xfId="0" applyFont="1" applyFill="1" applyBorder="1" applyAlignment="1">
      <alignment horizontal="left"/>
    </xf>
    <xf numFmtId="0" fontId="65" fillId="0" borderId="43" xfId="0" applyFont="1" applyFill="1" applyBorder="1" applyAlignment="1">
      <alignment horizontal="left"/>
    </xf>
    <xf numFmtId="0" fontId="65" fillId="0" borderId="44" xfId="0" applyFont="1" applyFill="1" applyBorder="1" applyAlignment="1">
      <alignment horizontal="left"/>
    </xf>
    <xf numFmtId="3" fontId="63" fillId="0" borderId="35" xfId="0" applyNumberFormat="1" applyFont="1" applyFill="1" applyBorder="1" applyAlignment="1">
      <alignment horizontal="left" vertical="center" wrapText="1"/>
    </xf>
    <xf numFmtId="3" fontId="63" fillId="0" borderId="38" xfId="0" applyNumberFormat="1" applyFont="1" applyFill="1" applyBorder="1" applyAlignment="1">
      <alignment horizontal="left" vertical="center" wrapText="1"/>
    </xf>
    <xf numFmtId="38" fontId="63" fillId="0" borderId="35" xfId="60" applyNumberFormat="1" applyFont="1" applyFill="1" applyBorder="1" applyAlignment="1" applyProtection="1">
      <alignment horizontal="center" vertical="center"/>
    </xf>
    <xf numFmtId="38" fontId="63" fillId="0" borderId="38" xfId="60" applyNumberFormat="1" applyFont="1" applyFill="1" applyBorder="1" applyAlignment="1" applyProtection="1">
      <alignment horizontal="center" vertical="center"/>
    </xf>
    <xf numFmtId="38" fontId="63" fillId="0" borderId="35" xfId="60" applyNumberFormat="1" applyFont="1" applyFill="1" applyBorder="1" applyAlignment="1" applyProtection="1">
      <alignment vertical="center"/>
    </xf>
    <xf numFmtId="38" fontId="63" fillId="0" borderId="38" xfId="60" applyNumberFormat="1" applyFont="1" applyFill="1" applyBorder="1" applyAlignment="1" applyProtection="1">
      <alignment vertical="center"/>
    </xf>
    <xf numFmtId="0" fontId="62" fillId="0" borderId="2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70" fillId="0" borderId="24" xfId="0" applyFont="1" applyFill="1" applyBorder="1" applyAlignment="1">
      <alignment horizontal="left" vertical="top"/>
    </xf>
    <xf numFmtId="0" fontId="70" fillId="0" borderId="17" xfId="0" applyFont="1" applyFill="1" applyBorder="1" applyAlignment="1">
      <alignment horizontal="left" vertical="top"/>
    </xf>
    <xf numFmtId="38" fontId="49" fillId="0" borderId="24" xfId="60" applyNumberFormat="1" applyFont="1" applyFill="1" applyBorder="1" applyAlignment="1" applyProtection="1">
      <alignment horizontal="left" vertical="top" wrapText="1"/>
    </xf>
    <xf numFmtId="38" fontId="49" fillId="0" borderId="17" xfId="60" applyNumberFormat="1" applyFont="1" applyFill="1" applyBorder="1" applyAlignment="1" applyProtection="1">
      <alignment horizontal="left" vertical="top" wrapText="1"/>
    </xf>
    <xf numFmtId="0" fontId="49" fillId="0" borderId="24" xfId="0" quotePrefix="1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/>
    </xf>
    <xf numFmtId="0" fontId="62" fillId="0" borderId="3" xfId="0" applyFont="1" applyFill="1" applyBorder="1" applyAlignment="1">
      <alignment horizontal="left" vertical="top"/>
    </xf>
    <xf numFmtId="0" fontId="49" fillId="0" borderId="24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center" vertical="top"/>
    </xf>
    <xf numFmtId="0" fontId="49" fillId="0" borderId="24" xfId="0" applyFont="1" applyFill="1" applyBorder="1" applyAlignment="1">
      <alignment horizontal="left" vertical="top"/>
    </xf>
    <xf numFmtId="0" fontId="49" fillId="0" borderId="17" xfId="0" applyFont="1" applyFill="1" applyBorder="1" applyAlignment="1">
      <alignment horizontal="left" vertical="top"/>
    </xf>
    <xf numFmtId="0" fontId="62" fillId="0" borderId="27" xfId="0" applyFont="1" applyFill="1" applyBorder="1" applyAlignment="1">
      <alignment horizontal="right" vertical="top"/>
    </xf>
    <xf numFmtId="0" fontId="62" fillId="0" borderId="28" xfId="0" applyFont="1" applyFill="1" applyBorder="1" applyAlignment="1">
      <alignment horizontal="right" vertical="top"/>
    </xf>
    <xf numFmtId="0" fontId="48" fillId="0" borderId="3" xfId="0" applyFont="1" applyFill="1" applyBorder="1" applyAlignment="1">
      <alignment horizontal="center" vertical="top"/>
    </xf>
    <xf numFmtId="0" fontId="48" fillId="0" borderId="3" xfId="0" quotePrefix="1" applyFont="1" applyFill="1" applyBorder="1" applyAlignment="1" applyProtection="1">
      <alignment horizontal="center" vertical="top"/>
      <protection locked="0"/>
    </xf>
    <xf numFmtId="0" fontId="48" fillId="0" borderId="3" xfId="0" applyFont="1" applyFill="1" applyBorder="1" applyAlignment="1" applyProtection="1">
      <alignment horizontal="center" vertical="top"/>
      <protection locked="0"/>
    </xf>
    <xf numFmtId="0" fontId="48" fillId="0" borderId="24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38" fontId="49" fillId="0" borderId="24" xfId="60" applyNumberFormat="1" applyFont="1" applyFill="1" applyBorder="1" applyAlignment="1" applyProtection="1">
      <alignment horizontal="left" vertical="top"/>
    </xf>
    <xf numFmtId="38" fontId="49" fillId="0" borderId="17" xfId="60" applyNumberFormat="1" applyFont="1" applyFill="1" applyBorder="1" applyAlignment="1" applyProtection="1">
      <alignment horizontal="left" vertical="top"/>
    </xf>
    <xf numFmtId="0" fontId="48" fillId="0" borderId="24" xfId="0" applyFont="1" applyFill="1" applyBorder="1" applyAlignment="1">
      <alignment horizontal="left" vertical="top"/>
    </xf>
    <xf numFmtId="0" fontId="48" fillId="0" borderId="17" xfId="0" applyFont="1" applyFill="1" applyBorder="1" applyAlignment="1">
      <alignment horizontal="left" vertical="top"/>
    </xf>
    <xf numFmtId="40" fontId="38" fillId="7" borderId="50" xfId="60" applyFont="1" applyFill="1" applyBorder="1" applyAlignment="1">
      <alignment horizontal="center"/>
    </xf>
    <xf numFmtId="40" fontId="38" fillId="7" borderId="1" xfId="60" applyFont="1" applyFill="1" applyBorder="1" applyAlignment="1">
      <alignment horizontal="center"/>
    </xf>
    <xf numFmtId="0" fontId="27" fillId="7" borderId="50" xfId="69" applyFont="1" applyFill="1" applyBorder="1" applyAlignment="1">
      <alignment horizontal="center"/>
    </xf>
    <xf numFmtId="0" fontId="27" fillId="7" borderId="51" xfId="69" applyFont="1" applyFill="1" applyBorder="1" applyAlignment="1">
      <alignment horizontal="center"/>
    </xf>
    <xf numFmtId="40" fontId="37" fillId="0" borderId="7" xfId="60" applyFont="1" applyBorder="1" applyAlignment="1">
      <alignment horizontal="left"/>
    </xf>
    <xf numFmtId="40" fontId="37" fillId="0" borderId="0" xfId="60" applyFont="1" applyBorder="1" applyAlignment="1">
      <alignment horizontal="left"/>
    </xf>
    <xf numFmtId="40" fontId="4" fillId="0" borderId="0" xfId="60" applyFont="1" applyBorder="1" applyAlignment="1">
      <alignment vertical="center"/>
    </xf>
    <xf numFmtId="40" fontId="10" fillId="0" borderId="7" xfId="60" applyFont="1" applyBorder="1" applyAlignment="1">
      <alignment horizontal="center"/>
    </xf>
    <xf numFmtId="40" fontId="10" fillId="0" borderId="0" xfId="60" applyFont="1" applyBorder="1" applyAlignment="1">
      <alignment horizontal="center"/>
    </xf>
    <xf numFmtId="40" fontId="10" fillId="0" borderId="8" xfId="6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/>
    </xf>
  </cellXfs>
  <cellStyles count="76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0,0_x000d__x000a_NA_x000d__x000a_" xfId="7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" xfId="60" builtinId="3"/>
    <cellStyle name="Comma [00]" xfId="22"/>
    <cellStyle name="Comma_50-8355เฉพาะปัว" xfId="23"/>
    <cellStyle name="Comma_แบบตารางใหม่" xfId="24"/>
    <cellStyle name="Currency [00]" xfId="25"/>
    <cellStyle name="Date Short" xfId="26"/>
    <cellStyle name="Enter Currency (0)" xfId="27"/>
    <cellStyle name="Enter Currency (2)" xfId="28"/>
    <cellStyle name="Enter Units (0)" xfId="29"/>
    <cellStyle name="Enter Units (1)" xfId="30"/>
    <cellStyle name="Enter Units (2)" xfId="31"/>
    <cellStyle name="Grey" xfId="32"/>
    <cellStyle name="Header1" xfId="33"/>
    <cellStyle name="Header2" xfId="34"/>
    <cellStyle name="Input [yellow]" xfId="35"/>
    <cellStyle name="Link Currency (0)" xfId="36"/>
    <cellStyle name="Link Currency (2)" xfId="37"/>
    <cellStyle name="Link Units (0)" xfId="38"/>
    <cellStyle name="Link Units (1)" xfId="39"/>
    <cellStyle name="Link Units (2)" xfId="40"/>
    <cellStyle name="Normal" xfId="0" builtinId="0"/>
    <cellStyle name="Normal - Style1" xfId="41"/>
    <cellStyle name="Normal 2" xfId="74"/>
    <cellStyle name="Normal_50-10127อุดรธานี" xfId="42"/>
    <cellStyle name="Normal_แบบตารางใหม่" xfId="43"/>
    <cellStyle name="Normal_ใบสรุปราคา (2)" xfId="44"/>
    <cellStyle name="ParaBirimi [0]_RESULTS" xfId="45"/>
    <cellStyle name="ParaBirimi_RESULTS" xfId="46"/>
    <cellStyle name="Percent [0]" xfId="47"/>
    <cellStyle name="Percent [00]" xfId="48"/>
    <cellStyle name="Percent [2]" xfId="49"/>
    <cellStyle name="PrePop Currency (0)" xfId="50"/>
    <cellStyle name="PrePop Currency (2)" xfId="51"/>
    <cellStyle name="PrePop Units (0)" xfId="52"/>
    <cellStyle name="PrePop Units (1)" xfId="53"/>
    <cellStyle name="PrePop Units (2)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 2" xfId="61"/>
    <cellStyle name="เครื่องหมายจุลภาค 3" xfId="70"/>
    <cellStyle name="เครื่องหมายจุลภาค_4580&amp;87-7-46" xfId="62"/>
    <cellStyle name="เชื่อมโยงหลายมิติ_10091" xfId="63"/>
    <cellStyle name="ตามการเชื่อมโยงหลายมิติ_10091" xfId="64"/>
    <cellStyle name="ปกติ 2" xfId="65"/>
    <cellStyle name="ปกติ 2 2" xfId="75"/>
    <cellStyle name="ปกติ 3" xfId="71"/>
    <cellStyle name="ปกติ_4580&amp;87-7-46" xfId="66"/>
    <cellStyle name="ปกติ_50-8732  ฟอร์มตารางใหม่" xfId="67"/>
    <cellStyle name="ปกติ_คำนวณค่าเฉลี่ย Factor-F_6% 2" xfId="69"/>
    <cellStyle name="ปกติ_อาคาร สนง.ระบบบริการการแพทย์ฉุกเฉิน 10252" xfId="68"/>
    <cellStyle name="เปอร์เซ็นต์ 2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15</xdr:row>
      <xdr:rowOff>0</xdr:rowOff>
    </xdr:from>
    <xdr:to>
      <xdr:col>1</xdr:col>
      <xdr:colOff>57150</xdr:colOff>
      <xdr:row>15</xdr:row>
      <xdr:rowOff>0</xdr:rowOff>
    </xdr:to>
    <xdr:sp macro="" textlink="">
      <xdr:nvSpPr>
        <xdr:cNvPr id="24891" name="Rectangle 1">
          <a:extLst>
            <a:ext uri="{FF2B5EF4-FFF2-40B4-BE49-F238E27FC236}">
              <a16:creationId xmlns:a16="http://schemas.microsoft.com/office/drawing/2014/main" xmlns="" id="{00000000-0008-0000-0100-00003B610000}"/>
            </a:ext>
          </a:extLst>
        </xdr:cNvPr>
        <xdr:cNvSpPr>
          <a:spLocks noChangeArrowheads="1"/>
        </xdr:cNvSpPr>
      </xdr:nvSpPr>
      <xdr:spPr bwMode="auto">
        <a:xfrm>
          <a:off x="981075" y="42291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21</xdr:row>
      <xdr:rowOff>114300</xdr:rowOff>
    </xdr:from>
    <xdr:to>
      <xdr:col>0</xdr:col>
      <xdr:colOff>285750</xdr:colOff>
      <xdr:row>21</xdr:row>
      <xdr:rowOff>228600</xdr:rowOff>
    </xdr:to>
    <xdr:sp macro="" textlink="">
      <xdr:nvSpPr>
        <xdr:cNvPr id="24892" name="Rectangle 11">
          <a:extLst>
            <a:ext uri="{FF2B5EF4-FFF2-40B4-BE49-F238E27FC236}">
              <a16:creationId xmlns:a16="http://schemas.microsoft.com/office/drawing/2014/main" xmlns="" id="{00000000-0008-0000-0100-00003C610000}"/>
            </a:ext>
          </a:extLst>
        </xdr:cNvPr>
        <xdr:cNvSpPr>
          <a:spLocks noChangeArrowheads="1"/>
        </xdr:cNvSpPr>
      </xdr:nvSpPr>
      <xdr:spPr bwMode="auto">
        <a:xfrm>
          <a:off x="704850" y="619125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66675</xdr:rowOff>
    </xdr:from>
    <xdr:to>
      <xdr:col>0</xdr:col>
      <xdr:colOff>257175</xdr:colOff>
      <xdr:row>20</xdr:row>
      <xdr:rowOff>180975</xdr:rowOff>
    </xdr:to>
    <xdr:sp macro="" textlink="">
      <xdr:nvSpPr>
        <xdr:cNvPr id="24498" name="Rectangle 2">
          <a:extLst>
            <a:ext uri="{FF2B5EF4-FFF2-40B4-BE49-F238E27FC236}">
              <a16:creationId xmlns:a16="http://schemas.microsoft.com/office/drawing/2014/main" xmlns="" id="{00000000-0008-0000-0200-0000B25F0000}"/>
            </a:ext>
          </a:extLst>
        </xdr:cNvPr>
        <xdr:cNvSpPr>
          <a:spLocks noChangeArrowheads="1"/>
        </xdr:cNvSpPr>
      </xdr:nvSpPr>
      <xdr:spPr bwMode="auto">
        <a:xfrm>
          <a:off x="152400" y="56388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21</xdr:row>
      <xdr:rowOff>57150</xdr:rowOff>
    </xdr:from>
    <xdr:to>
      <xdr:col>0</xdr:col>
      <xdr:colOff>257175</xdr:colOff>
      <xdr:row>21</xdr:row>
      <xdr:rowOff>171450</xdr:rowOff>
    </xdr:to>
    <xdr:sp macro="" textlink="">
      <xdr:nvSpPr>
        <xdr:cNvPr id="24499" name="Rectangle 2">
          <a:extLst>
            <a:ext uri="{FF2B5EF4-FFF2-40B4-BE49-F238E27FC236}">
              <a16:creationId xmlns:a16="http://schemas.microsoft.com/office/drawing/2014/main" xmlns="" id="{00000000-0008-0000-0200-0000B35F0000}"/>
            </a:ext>
          </a:extLst>
        </xdr:cNvPr>
        <xdr:cNvSpPr>
          <a:spLocks noChangeArrowheads="1"/>
        </xdr:cNvSpPr>
      </xdr:nvSpPr>
      <xdr:spPr bwMode="auto">
        <a:xfrm>
          <a:off x="152400" y="5905500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Cordia New"/>
              <a:cs typeface="Cordia New"/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3505200" y="1285875"/>
          <a:ext cx="266700" cy="1143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วัดใต้"/>
      <sheetName val="산근"/>
      <sheetName val="#REF"/>
      <sheetName val="封面 "/>
      <sheetName val="粉刷"/>
      <sheetName val="裝修"/>
      <sheetName val="風管工程"/>
      <sheetName val="合約價"/>
      <sheetName val="ราคาต่อหน่วย2-9"/>
      <sheetName val="_x0000__x0000__x0000__x0000__x0000_@_x001c__x0014__x0000__x0000__x0000__x0000__x0000__x0002__x0011__x0014__x0000__x0000__x0000__x0000__x0000_ñCe?_x0001__x0000__x0000__x0000_0_x0000_"/>
      <sheetName val=""/>
      <sheetName val="รวมราคาทั้งสิ้น"/>
      <sheetName val="????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  <sheetName val="สรุป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topLeftCell="A7" zoomScaleNormal="100" zoomScaleSheetLayoutView="100" workbookViewId="0">
      <selection activeCell="G10" sqref="G10"/>
    </sheetView>
  </sheetViews>
  <sheetFormatPr defaultColWidth="9.33203125" defaultRowHeight="18.75"/>
  <cols>
    <col min="1" max="10" width="9.6640625" style="99" customWidth="1"/>
    <col min="11" max="16384" width="9.33203125" style="99"/>
  </cols>
  <sheetData>
    <row r="1" spans="1:10" ht="39.75">
      <c r="A1" s="671"/>
      <c r="B1" s="671"/>
      <c r="C1" s="671"/>
      <c r="D1" s="671"/>
      <c r="E1" s="671"/>
      <c r="F1" s="671"/>
      <c r="G1" s="671"/>
      <c r="H1" s="671"/>
      <c r="I1" s="671"/>
      <c r="J1" s="671"/>
    </row>
    <row r="2" spans="1:10" ht="54">
      <c r="A2" s="670" t="s">
        <v>117</v>
      </c>
      <c r="B2" s="670"/>
      <c r="C2" s="670"/>
      <c r="D2" s="670"/>
      <c r="E2" s="670"/>
      <c r="F2" s="670"/>
      <c r="G2" s="670"/>
      <c r="H2" s="670"/>
      <c r="I2" s="670"/>
      <c r="J2" s="670"/>
    </row>
    <row r="3" spans="1:10" ht="90.75" customHeight="1">
      <c r="A3" s="672" t="s">
        <v>438</v>
      </c>
      <c r="B3" s="672"/>
      <c r="C3" s="672"/>
      <c r="D3" s="672"/>
      <c r="E3" s="672"/>
      <c r="F3" s="672"/>
      <c r="G3" s="672"/>
      <c r="H3" s="672"/>
      <c r="I3" s="672"/>
      <c r="J3" s="672"/>
    </row>
    <row r="4" spans="1:10" ht="42">
      <c r="A4" s="422"/>
      <c r="B4" s="423"/>
      <c r="C4" s="423"/>
      <c r="D4" s="423"/>
      <c r="E4" s="423"/>
      <c r="F4" s="423"/>
      <c r="G4" s="423"/>
      <c r="H4" s="423"/>
      <c r="I4" s="423"/>
      <c r="J4" s="423"/>
    </row>
    <row r="5" spans="1:10" ht="42">
      <c r="A5" s="422"/>
      <c r="B5" s="423"/>
      <c r="C5" s="423"/>
      <c r="D5" s="423"/>
      <c r="E5" s="423"/>
      <c r="F5" s="423"/>
      <c r="G5" s="423"/>
      <c r="H5" s="423"/>
      <c r="I5" s="423"/>
      <c r="J5" s="423"/>
    </row>
    <row r="6" spans="1:10" ht="42">
      <c r="A6" s="422"/>
      <c r="B6" s="423"/>
      <c r="C6" s="423"/>
      <c r="D6" s="423"/>
      <c r="E6" s="423"/>
      <c r="F6" s="423"/>
      <c r="G6" s="423"/>
      <c r="H6" s="423"/>
      <c r="I6" s="423"/>
      <c r="J6" s="423"/>
    </row>
    <row r="7" spans="1:10" ht="42">
      <c r="A7" s="422"/>
      <c r="B7" s="423"/>
      <c r="C7" s="423"/>
      <c r="D7" s="423"/>
      <c r="E7" s="423"/>
      <c r="F7" s="423"/>
      <c r="G7" s="423"/>
      <c r="H7" s="423"/>
      <c r="I7" s="423"/>
      <c r="J7" s="423"/>
    </row>
    <row r="8" spans="1:10" ht="42">
      <c r="A8" s="422"/>
      <c r="B8" s="423"/>
      <c r="C8" s="423"/>
      <c r="D8" s="423"/>
      <c r="E8" s="423"/>
      <c r="F8" s="423"/>
      <c r="G8" s="423"/>
      <c r="H8" s="423"/>
      <c r="I8" s="423"/>
      <c r="J8" s="423"/>
    </row>
    <row r="9" spans="1:10" ht="108" customHeight="1">
      <c r="A9" s="422"/>
      <c r="B9" s="423"/>
      <c r="C9" s="423"/>
      <c r="D9" s="423"/>
      <c r="E9" s="423"/>
      <c r="F9" s="423"/>
      <c r="G9" s="423"/>
      <c r="H9" s="423"/>
      <c r="I9" s="423"/>
      <c r="J9" s="423"/>
    </row>
    <row r="10" spans="1:10" ht="108" customHeight="1">
      <c r="A10" s="422"/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0" ht="36">
      <c r="A11" s="673"/>
      <c r="B11" s="673"/>
      <c r="C11" s="673"/>
      <c r="D11" s="673"/>
      <c r="E11" s="673"/>
      <c r="F11" s="673"/>
      <c r="G11" s="673"/>
      <c r="H11" s="673"/>
      <c r="I11" s="673"/>
      <c r="J11" s="673"/>
    </row>
    <row r="12" spans="1:10" ht="39.75">
      <c r="A12" s="671"/>
      <c r="B12" s="671"/>
      <c r="C12" s="671"/>
      <c r="D12" s="671"/>
      <c r="E12" s="671"/>
      <c r="F12" s="671"/>
      <c r="G12" s="671"/>
      <c r="H12" s="671"/>
      <c r="I12" s="671"/>
      <c r="J12" s="671"/>
    </row>
    <row r="13" spans="1:10" ht="54">
      <c r="A13" s="670" t="s">
        <v>118</v>
      </c>
      <c r="B13" s="670"/>
      <c r="C13" s="670"/>
      <c r="D13" s="670"/>
      <c r="E13" s="670"/>
      <c r="F13" s="670"/>
      <c r="G13" s="670"/>
      <c r="H13" s="670"/>
      <c r="I13" s="670"/>
      <c r="J13" s="670"/>
    </row>
  </sheetData>
  <mergeCells count="6">
    <mergeCell ref="A13:J13"/>
    <mergeCell ref="A1:J1"/>
    <mergeCell ref="A2:J2"/>
    <mergeCell ref="A3:J3"/>
    <mergeCell ref="A11:J11"/>
    <mergeCell ref="A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tabSelected="1" view="pageBreakPreview" zoomScaleSheetLayoutView="100" workbookViewId="0">
      <selection activeCell="K6" sqref="K6"/>
    </sheetView>
  </sheetViews>
  <sheetFormatPr defaultColWidth="9.1640625" defaultRowHeight="18.75"/>
  <cols>
    <col min="1" max="1" width="8" style="321" customWidth="1"/>
    <col min="2" max="2" width="16.6640625" style="321" customWidth="1"/>
    <col min="3" max="3" width="22.6640625" style="321" customWidth="1"/>
    <col min="4" max="4" width="15.6640625" style="321" customWidth="1"/>
    <col min="5" max="5" width="14.5" style="321" customWidth="1"/>
    <col min="6" max="6" width="16.6640625" style="321" customWidth="1"/>
    <col min="7" max="7" width="13.6640625" style="321" customWidth="1"/>
    <col min="8" max="8" width="7.6640625" style="321" customWidth="1"/>
    <col min="9" max="9" width="16" style="321" customWidth="1"/>
    <col min="10" max="10" width="15.1640625" style="321" customWidth="1"/>
    <col min="11" max="11" width="20.5" style="321" customWidth="1"/>
    <col min="12" max="16384" width="9.1640625" style="321"/>
  </cols>
  <sheetData>
    <row r="1" spans="1:14" ht="36" customHeight="1">
      <c r="A1" s="467" t="s">
        <v>1</v>
      </c>
      <c r="B1" s="467"/>
      <c r="C1" s="467"/>
      <c r="D1" s="467"/>
      <c r="E1" s="467"/>
      <c r="F1" s="467"/>
      <c r="G1" s="467"/>
      <c r="H1" s="467"/>
      <c r="I1" s="467"/>
      <c r="K1" s="322" t="s">
        <v>10</v>
      </c>
    </row>
    <row r="2" spans="1:14" ht="23.25" customHeight="1">
      <c r="A2" s="478" t="str">
        <f>ปร5!A3</f>
        <v>ชื่อโครงการ/งานก่อสร้างอาคารโรงงานนวัตกรรมแปรรูปสินค้าเกษตร</v>
      </c>
      <c r="B2" s="479"/>
      <c r="C2" s="479"/>
      <c r="D2" s="479"/>
      <c r="E2" s="479"/>
      <c r="F2" s="479"/>
      <c r="G2" s="479"/>
      <c r="H2" s="479"/>
      <c r="I2" s="480"/>
    </row>
    <row r="3" spans="1:14" ht="21.75">
      <c r="A3" s="481" t="str">
        <f>ปร5!A4</f>
        <v>สถานที่ก่อสร้าง   ภายในบริเวณมหาวิทยาลัยราชภัฏลำปาง         แบบเลขที่</v>
      </c>
      <c r="B3" s="482"/>
      <c r="C3" s="482"/>
      <c r="D3" s="482"/>
      <c r="E3" s="482"/>
      <c r="F3" s="482"/>
      <c r="G3" s="482"/>
      <c r="H3" s="482"/>
      <c r="I3" s="483"/>
    </row>
    <row r="4" spans="1:14" ht="21.75">
      <c r="A4" s="481" t="str">
        <f>ปร5!A5</f>
        <v>หน่วยงานเจ้าของโครงการ/งานก่อสร้าง   มหาวิทยาลัยราชภัฏลำปาง</v>
      </c>
      <c r="B4" s="482"/>
      <c r="C4" s="482"/>
      <c r="D4" s="482"/>
      <c r="E4" s="482"/>
      <c r="F4" s="482"/>
      <c r="G4" s="482"/>
      <c r="H4" s="482"/>
      <c r="I4" s="483"/>
    </row>
    <row r="5" spans="1:14" ht="21.75">
      <c r="A5" s="481" t="s">
        <v>115</v>
      </c>
      <c r="B5" s="482"/>
      <c r="C5" s="482"/>
      <c r="D5" s="482"/>
      <c r="E5" s="482"/>
      <c r="F5" s="482"/>
      <c r="G5" s="482"/>
      <c r="H5" s="482"/>
      <c r="I5" s="483"/>
    </row>
    <row r="6" spans="1:14" ht="21.75">
      <c r="A6" s="484" t="str">
        <f>ปร5!A6</f>
        <v xml:space="preserve">คำนวณราคากลางโดย  </v>
      </c>
      <c r="B6" s="485"/>
      <c r="C6" s="485"/>
      <c r="D6" s="485"/>
      <c r="E6" s="485"/>
      <c r="F6" s="485"/>
      <c r="G6" s="485"/>
      <c r="H6" s="485"/>
      <c r="I6" s="486"/>
    </row>
    <row r="7" spans="1:14" ht="21.75">
      <c r="A7" s="487" t="s">
        <v>55</v>
      </c>
      <c r="B7" s="488"/>
      <c r="C7" s="488"/>
      <c r="D7" s="488"/>
      <c r="E7" s="488"/>
      <c r="F7" s="488"/>
      <c r="G7" s="488"/>
      <c r="H7" s="488"/>
      <c r="I7" s="489"/>
    </row>
    <row r="8" spans="1:14" ht="21.75">
      <c r="A8" s="148"/>
      <c r="B8" s="86"/>
      <c r="C8" s="87"/>
      <c r="D8" s="88"/>
      <c r="E8" s="89"/>
      <c r="F8" s="89"/>
      <c r="G8" s="90"/>
      <c r="H8" s="91"/>
      <c r="I8" s="92"/>
    </row>
    <row r="9" spans="1:14" ht="21.75">
      <c r="A9" s="148"/>
      <c r="B9" s="86"/>
      <c r="C9" s="87"/>
      <c r="D9" s="88"/>
      <c r="E9" s="89"/>
      <c r="F9" s="89"/>
      <c r="G9" s="114"/>
      <c r="H9" s="91"/>
      <c r="I9" s="92"/>
    </row>
    <row r="10" spans="1:14" ht="21.75">
      <c r="A10" s="93"/>
      <c r="B10" s="94"/>
      <c r="C10" s="95"/>
      <c r="D10" s="96"/>
      <c r="E10" s="97"/>
      <c r="F10" s="97"/>
      <c r="G10" s="97"/>
      <c r="H10" s="96"/>
      <c r="I10" s="98"/>
      <c r="J10" s="323"/>
      <c r="K10" s="323"/>
      <c r="L10" s="323"/>
      <c r="M10" s="323"/>
      <c r="N10" s="323"/>
    </row>
    <row r="11" spans="1:14" ht="26.25" customHeight="1">
      <c r="A11" s="490" t="s">
        <v>121</v>
      </c>
      <c r="B11" s="491"/>
      <c r="C11" s="491"/>
      <c r="D11" s="491"/>
      <c r="E11" s="491"/>
      <c r="F11" s="491"/>
      <c r="G11" s="491"/>
      <c r="H11" s="491"/>
      <c r="I11" s="492"/>
      <c r="J11" s="323"/>
      <c r="K11" s="323"/>
      <c r="L11" s="323"/>
      <c r="M11" s="323"/>
      <c r="N11" s="323"/>
    </row>
    <row r="12" spans="1:14" s="324" customFormat="1" ht="24" customHeight="1">
      <c r="A12" s="468" t="s">
        <v>3</v>
      </c>
      <c r="B12" s="470" t="s">
        <v>15</v>
      </c>
      <c r="C12" s="471"/>
      <c r="D12" s="472"/>
      <c r="E12" s="476" t="s">
        <v>9</v>
      </c>
      <c r="F12" s="477"/>
      <c r="G12" s="470" t="s">
        <v>14</v>
      </c>
      <c r="H12" s="471"/>
      <c r="I12" s="472"/>
      <c r="J12" s="323"/>
      <c r="K12" s="323"/>
      <c r="L12" s="323"/>
      <c r="M12" s="323"/>
      <c r="N12" s="323"/>
    </row>
    <row r="13" spans="1:14" s="324" customFormat="1" ht="24" customHeight="1">
      <c r="A13" s="469"/>
      <c r="B13" s="473"/>
      <c r="C13" s="474"/>
      <c r="D13" s="475"/>
      <c r="E13" s="100"/>
      <c r="F13" s="100"/>
      <c r="G13" s="473"/>
      <c r="H13" s="474"/>
      <c r="I13" s="475"/>
      <c r="J13" s="323"/>
      <c r="K13" s="323"/>
      <c r="L13" s="323"/>
      <c r="M13" s="323"/>
      <c r="N13" s="323"/>
    </row>
    <row r="14" spans="1:14" s="324" customFormat="1" ht="24" customHeight="1">
      <c r="A14" s="325">
        <v>1</v>
      </c>
      <c r="B14" s="326" t="s">
        <v>4</v>
      </c>
      <c r="C14" s="327"/>
      <c r="D14" s="328"/>
      <c r="E14" s="329"/>
      <c r="F14" s="330">
        <f>'สวนที่1-ก่อสร้าง(ปร4)'!K37</f>
        <v>0</v>
      </c>
      <c r="G14" s="493" t="s">
        <v>119</v>
      </c>
      <c r="H14" s="494"/>
      <c r="I14" s="495"/>
      <c r="J14" s="323"/>
      <c r="K14" s="323"/>
      <c r="L14" s="323"/>
      <c r="M14" s="323"/>
      <c r="N14" s="323"/>
    </row>
    <row r="15" spans="1:14" s="324" customFormat="1" ht="24" customHeight="1">
      <c r="A15" s="331"/>
      <c r="B15" s="332" t="s">
        <v>5</v>
      </c>
      <c r="C15" s="333"/>
      <c r="D15" s="101">
        <f>ปร5!H10</f>
        <v>1.3079000000000001</v>
      </c>
      <c r="E15" s="102"/>
      <c r="F15" s="103">
        <f>F14*D15</f>
        <v>0</v>
      </c>
      <c r="G15" s="493"/>
      <c r="H15" s="494"/>
      <c r="I15" s="495"/>
      <c r="J15" s="323"/>
      <c r="K15" s="323"/>
      <c r="L15" s="323"/>
      <c r="M15" s="323"/>
      <c r="N15" s="323"/>
    </row>
    <row r="16" spans="1:14" s="324" customFormat="1" ht="24" customHeight="1">
      <c r="A16" s="334">
        <v>2</v>
      </c>
      <c r="B16" s="335" t="s">
        <v>6</v>
      </c>
      <c r="C16" s="336"/>
      <c r="D16" s="337"/>
      <c r="E16" s="329"/>
      <c r="F16" s="330">
        <f>'สวนที่2-ครุภันจัดชื(ปร4) (2)'!K237</f>
        <v>0</v>
      </c>
      <c r="G16" s="338"/>
      <c r="H16" s="339"/>
      <c r="I16" s="340"/>
      <c r="J16" s="323"/>
      <c r="K16" s="323"/>
      <c r="L16" s="323"/>
      <c r="M16" s="323"/>
      <c r="N16" s="323"/>
    </row>
    <row r="17" spans="1:14" s="324" customFormat="1" ht="24" customHeight="1">
      <c r="A17" s="341"/>
      <c r="B17" s="332" t="s">
        <v>7</v>
      </c>
      <c r="C17" s="333"/>
      <c r="D17" s="342">
        <v>7.0000000000000007E-2</v>
      </c>
      <c r="E17" s="102"/>
      <c r="F17" s="103">
        <f>F16*1.07</f>
        <v>0</v>
      </c>
      <c r="G17" s="338"/>
      <c r="H17" s="343"/>
      <c r="I17" s="344"/>
      <c r="J17" s="323"/>
      <c r="K17" s="323"/>
      <c r="L17" s="323"/>
      <c r="M17" s="323"/>
      <c r="N17" s="323"/>
    </row>
    <row r="18" spans="1:14" s="324" customFormat="1" ht="24" customHeight="1">
      <c r="A18" s="334">
        <v>3</v>
      </c>
      <c r="B18" s="335" t="s">
        <v>8</v>
      </c>
      <c r="C18" s="336"/>
      <c r="D18" s="337"/>
      <c r="E18" s="345"/>
      <c r="F18" s="346"/>
      <c r="G18" s="338"/>
      <c r="H18" s="347"/>
      <c r="I18" s="348"/>
      <c r="J18" s="323"/>
      <c r="K18" s="323"/>
      <c r="L18" s="323"/>
      <c r="M18" s="323"/>
      <c r="N18" s="323"/>
    </row>
    <row r="19" spans="1:14" s="324" customFormat="1" ht="24" customHeight="1">
      <c r="A19" s="349"/>
      <c r="B19" s="333"/>
      <c r="C19" s="333"/>
      <c r="D19" s="350"/>
      <c r="E19" s="351"/>
      <c r="F19" s="352"/>
      <c r="G19" s="145"/>
      <c r="H19" s="132"/>
      <c r="I19" s="133"/>
      <c r="J19" s="323"/>
      <c r="K19" s="353"/>
      <c r="L19" s="323"/>
      <c r="M19" s="323"/>
      <c r="N19" s="323"/>
    </row>
    <row r="20" spans="1:14" s="323" customFormat="1" ht="24" customHeight="1">
      <c r="A20" s="354" t="s">
        <v>2</v>
      </c>
      <c r="B20" s="355"/>
      <c r="C20" s="104"/>
      <c r="D20" s="104"/>
      <c r="E20" s="105"/>
      <c r="F20" s="106">
        <f>F15+F17+F18</f>
        <v>0</v>
      </c>
      <c r="G20" s="134"/>
      <c r="H20" s="135"/>
      <c r="I20" s="136"/>
      <c r="K20" s="356"/>
    </row>
    <row r="21" spans="1:14" s="323" customFormat="1" ht="25.5" customHeight="1" thickBot="1">
      <c r="A21" s="357" t="s">
        <v>0</v>
      </c>
      <c r="B21" s="358"/>
      <c r="C21" s="359"/>
      <c r="D21" s="359"/>
      <c r="E21" s="107"/>
      <c r="F21" s="360">
        <f>SUM(F20)</f>
        <v>0</v>
      </c>
      <c r="G21" s="134"/>
      <c r="H21" s="135"/>
      <c r="I21" s="136"/>
      <c r="K21" s="356"/>
    </row>
    <row r="22" spans="1:14" s="323" customFormat="1" ht="25.5" customHeight="1" thickTop="1">
      <c r="A22" s="361"/>
      <c r="B22" s="362" t="s">
        <v>11</v>
      </c>
      <c r="C22" s="108">
        <v>348</v>
      </c>
      <c r="D22" s="109" t="s">
        <v>43</v>
      </c>
      <c r="E22" s="110"/>
      <c r="F22" s="111">
        <f>SUM(F21/C22)</f>
        <v>0</v>
      </c>
      <c r="G22" s="496" t="s">
        <v>44</v>
      </c>
      <c r="H22" s="497"/>
      <c r="I22" s="498"/>
    </row>
    <row r="23" spans="1:14" s="323" customFormat="1" ht="25.5" customHeight="1">
      <c r="A23" s="363"/>
      <c r="B23" s="499" t="s">
        <v>45</v>
      </c>
      <c r="C23" s="499"/>
      <c r="D23" s="500"/>
      <c r="E23" s="501" t="s">
        <v>498</v>
      </c>
      <c r="F23" s="502"/>
      <c r="G23" s="502"/>
      <c r="H23" s="502"/>
      <c r="I23" s="503"/>
    </row>
    <row r="24" spans="1:14" s="367" customFormat="1" ht="27" customHeight="1">
      <c r="A24" s="152"/>
      <c r="B24" s="152"/>
      <c r="C24" s="153"/>
      <c r="D24" s="153"/>
      <c r="E24" s="153"/>
      <c r="F24" s="364"/>
      <c r="G24" s="364"/>
      <c r="H24" s="364"/>
      <c r="I24" s="365"/>
      <c r="J24" s="366"/>
      <c r="K24" s="366"/>
      <c r="L24" s="366"/>
      <c r="M24" s="366"/>
      <c r="N24" s="366"/>
    </row>
    <row r="25" spans="1:14" ht="24" customHeight="1">
      <c r="A25" s="368"/>
      <c r="B25" s="368"/>
      <c r="C25" s="463"/>
      <c r="D25" s="463"/>
      <c r="E25" s="463"/>
      <c r="F25" s="463"/>
      <c r="G25" s="463"/>
      <c r="H25" s="463"/>
      <c r="I25" s="463"/>
      <c r="J25" s="369"/>
      <c r="K25" s="369"/>
    </row>
    <row r="26" spans="1:14" ht="24" customHeight="1">
      <c r="A26" s="370"/>
      <c r="B26" s="370"/>
      <c r="C26" s="464"/>
      <c r="D26" s="464"/>
      <c r="E26" s="464"/>
      <c r="F26" s="370"/>
      <c r="G26" s="370"/>
      <c r="H26" s="370"/>
      <c r="I26" s="370"/>
      <c r="J26" s="369"/>
      <c r="K26" s="369"/>
    </row>
    <row r="27" spans="1:14" s="374" customFormat="1" ht="24" customHeight="1">
      <c r="A27" s="370"/>
      <c r="B27" s="370"/>
      <c r="C27" s="371"/>
      <c r="D27" s="371"/>
      <c r="E27" s="371"/>
      <c r="F27" s="371"/>
      <c r="G27" s="371"/>
      <c r="H27" s="371"/>
      <c r="I27" s="372"/>
      <c r="J27" s="373"/>
      <c r="K27" s="373"/>
    </row>
    <row r="28" spans="1:14" s="375" customFormat="1" ht="21" customHeight="1">
      <c r="A28" s="370"/>
      <c r="B28" s="371"/>
      <c r="C28" s="463"/>
      <c r="D28" s="463"/>
      <c r="E28" s="463"/>
      <c r="F28" s="463"/>
      <c r="G28" s="463"/>
      <c r="H28" s="463"/>
      <c r="I28" s="463"/>
      <c r="K28" s="376"/>
      <c r="L28" s="376"/>
    </row>
    <row r="29" spans="1:14" s="375" customFormat="1" ht="24" customHeight="1">
      <c r="A29" s="368"/>
      <c r="B29" s="368"/>
      <c r="C29" s="504"/>
      <c r="D29" s="504"/>
      <c r="E29" s="504"/>
      <c r="F29" s="377"/>
      <c r="G29" s="377"/>
      <c r="H29" s="370"/>
      <c r="I29" s="370"/>
      <c r="J29" s="378"/>
      <c r="K29" s="376"/>
      <c r="L29" s="376"/>
    </row>
    <row r="30" spans="1:14" s="381" customFormat="1" ht="21" customHeight="1">
      <c r="A30" s="370"/>
      <c r="B30" s="368"/>
      <c r="C30" s="379"/>
      <c r="D30" s="371"/>
      <c r="E30" s="371"/>
      <c r="F30" s="371"/>
      <c r="G30" s="371"/>
      <c r="H30" s="371"/>
      <c r="I30" s="371"/>
      <c r="J30" s="380"/>
      <c r="K30" s="378"/>
      <c r="L30" s="378"/>
    </row>
    <row r="31" spans="1:14" s="375" customFormat="1" ht="21" customHeight="1">
      <c r="A31" s="365"/>
      <c r="B31" s="368"/>
      <c r="C31" s="463"/>
      <c r="D31" s="463"/>
      <c r="E31" s="463"/>
      <c r="F31" s="463"/>
      <c r="G31" s="463"/>
      <c r="H31" s="463"/>
      <c r="I31" s="463"/>
      <c r="J31" s="382"/>
      <c r="K31" s="383"/>
    </row>
    <row r="32" spans="1:14" s="375" customFormat="1" ht="21" customHeight="1">
      <c r="A32" s="365"/>
      <c r="B32" s="368"/>
      <c r="C32" s="464"/>
      <c r="D32" s="464"/>
      <c r="E32" s="464"/>
      <c r="F32" s="370"/>
      <c r="G32" s="370"/>
      <c r="H32" s="370"/>
      <c r="I32" s="384"/>
      <c r="J32" s="380"/>
      <c r="K32" s="383"/>
    </row>
    <row r="33" spans="1:11" s="381" customFormat="1" ht="21" customHeight="1">
      <c r="A33" s="368"/>
      <c r="B33" s="466"/>
      <c r="C33" s="466"/>
      <c r="D33" s="370"/>
      <c r="E33" s="370"/>
      <c r="F33" s="370"/>
      <c r="G33" s="370"/>
      <c r="H33" s="370"/>
      <c r="I33" s="385"/>
      <c r="J33" s="382"/>
      <c r="K33" s="382"/>
    </row>
    <row r="34" spans="1:11" s="375" customFormat="1" ht="21" customHeight="1">
      <c r="A34" s="368"/>
      <c r="B34" s="386"/>
      <c r="C34" s="463"/>
      <c r="D34" s="463"/>
      <c r="E34" s="463"/>
      <c r="F34" s="463"/>
      <c r="G34" s="463"/>
      <c r="H34" s="463"/>
      <c r="I34" s="463"/>
    </row>
    <row r="35" spans="1:11" s="375" customFormat="1" ht="21" customHeight="1">
      <c r="A35" s="368"/>
      <c r="B35" s="370"/>
      <c r="C35" s="464"/>
      <c r="D35" s="464"/>
      <c r="E35" s="464"/>
      <c r="F35" s="370"/>
      <c r="G35" s="370"/>
      <c r="H35" s="370"/>
      <c r="I35" s="384"/>
    </row>
    <row r="36" spans="1:11" s="381" customFormat="1" ht="27.75">
      <c r="A36" s="368"/>
      <c r="B36" s="370"/>
      <c r="C36" s="368"/>
      <c r="D36" s="370"/>
      <c r="E36" s="370"/>
      <c r="F36" s="387"/>
      <c r="G36" s="387"/>
      <c r="H36" s="387"/>
      <c r="I36" s="368"/>
    </row>
    <row r="37" spans="1:11" s="388" customFormat="1" ht="27.75">
      <c r="A37" s="368"/>
      <c r="B37" s="384"/>
      <c r="C37" s="463"/>
      <c r="D37" s="463"/>
      <c r="E37" s="463"/>
      <c r="F37" s="463"/>
      <c r="G37" s="463"/>
      <c r="H37" s="463"/>
      <c r="I37" s="463"/>
    </row>
    <row r="38" spans="1:11" s="388" customFormat="1" ht="27.75">
      <c r="A38" s="368"/>
      <c r="B38" s="384"/>
      <c r="C38" s="464"/>
      <c r="D38" s="464"/>
      <c r="E38" s="464"/>
      <c r="F38" s="370"/>
      <c r="G38" s="370"/>
      <c r="H38" s="370"/>
      <c r="I38" s="384"/>
    </row>
    <row r="39" spans="1:11" s="367" customFormat="1" ht="27.75">
      <c r="A39" s="389"/>
      <c r="B39" s="389"/>
      <c r="C39" s="389"/>
      <c r="D39" s="389"/>
      <c r="E39" s="389"/>
      <c r="F39" s="389"/>
      <c r="G39" s="389"/>
      <c r="H39" s="389"/>
      <c r="I39" s="389"/>
    </row>
    <row r="40" spans="1:11" s="388" customFormat="1" ht="27.75">
      <c r="A40" s="389"/>
      <c r="B40" s="389"/>
      <c r="C40" s="463"/>
      <c r="D40" s="463"/>
      <c r="E40" s="463"/>
      <c r="F40" s="463"/>
      <c r="G40" s="463"/>
      <c r="H40" s="463"/>
      <c r="I40" s="463"/>
    </row>
    <row r="41" spans="1:11" s="388" customFormat="1" ht="27.75">
      <c r="A41" s="389"/>
      <c r="B41" s="389"/>
      <c r="C41" s="463"/>
      <c r="D41" s="463"/>
      <c r="E41" s="463"/>
      <c r="F41" s="370"/>
      <c r="G41" s="370"/>
      <c r="H41" s="370"/>
      <c r="I41" s="384"/>
    </row>
    <row r="42" spans="1:11" s="388" customFormat="1" ht="27.75">
      <c r="A42" s="389"/>
      <c r="B42" s="389"/>
      <c r="C42" s="385"/>
      <c r="D42" s="385"/>
      <c r="E42" s="385"/>
      <c r="F42" s="370"/>
      <c r="G42" s="370"/>
      <c r="H42" s="370"/>
      <c r="I42" s="384"/>
    </row>
    <row r="43" spans="1:11" s="388" customFormat="1" ht="27.75">
      <c r="A43" s="389"/>
      <c r="B43" s="389"/>
      <c r="C43" s="385"/>
      <c r="D43" s="385"/>
      <c r="E43" s="385"/>
      <c r="F43" s="370"/>
      <c r="G43" s="370"/>
      <c r="H43" s="370"/>
      <c r="I43" s="384"/>
    </row>
    <row r="44" spans="1:11" s="388" customFormat="1" ht="27.75">
      <c r="A44" s="389"/>
      <c r="B44" s="389"/>
      <c r="C44" s="464"/>
      <c r="D44" s="464"/>
      <c r="E44" s="385"/>
      <c r="F44" s="370"/>
      <c r="G44" s="370"/>
      <c r="H44" s="370"/>
      <c r="I44" s="384"/>
    </row>
    <row r="45" spans="1:11" s="388" customFormat="1" ht="27.75">
      <c r="A45" s="389"/>
      <c r="B45" s="389"/>
      <c r="C45" s="385"/>
      <c r="D45" s="385"/>
      <c r="E45" s="385"/>
      <c r="F45" s="370"/>
      <c r="G45" s="370"/>
      <c r="H45" s="370"/>
      <c r="I45" s="384"/>
    </row>
    <row r="46" spans="1:11" s="388" customFormat="1" ht="27.75">
      <c r="A46" s="389"/>
      <c r="B46" s="389"/>
      <c r="C46" s="385"/>
      <c r="D46" s="385"/>
      <c r="E46" s="385"/>
      <c r="F46" s="370"/>
      <c r="G46" s="370"/>
      <c r="H46" s="370"/>
      <c r="I46" s="384"/>
    </row>
    <row r="47" spans="1:11" s="388" customFormat="1" ht="27.75">
      <c r="A47" s="389"/>
      <c r="B47" s="389"/>
      <c r="C47" s="464"/>
      <c r="D47" s="464"/>
      <c r="E47" s="385"/>
      <c r="F47" s="370"/>
      <c r="G47" s="370"/>
      <c r="H47" s="370"/>
      <c r="I47" s="384"/>
    </row>
    <row r="48" spans="1:11" s="367" customFormat="1" ht="27.75">
      <c r="A48" s="389"/>
      <c r="B48" s="389"/>
      <c r="C48" s="389"/>
      <c r="D48" s="389"/>
      <c r="E48" s="389"/>
      <c r="F48" s="389"/>
      <c r="G48" s="389"/>
      <c r="H48" s="389"/>
      <c r="I48" s="389"/>
    </row>
    <row r="49" spans="1:9" s="388" customFormat="1" ht="27.75">
      <c r="A49" s="389"/>
      <c r="B49" s="389"/>
      <c r="C49" s="463"/>
      <c r="D49" s="463"/>
      <c r="E49" s="463"/>
      <c r="F49" s="463"/>
      <c r="G49" s="463"/>
      <c r="H49" s="463"/>
      <c r="I49" s="463"/>
    </row>
    <row r="50" spans="1:9" s="388" customFormat="1" ht="27.75">
      <c r="A50" s="389"/>
      <c r="B50" s="389"/>
      <c r="C50" s="465"/>
      <c r="D50" s="465"/>
      <c r="E50" s="465"/>
      <c r="F50" s="370"/>
      <c r="G50" s="370"/>
      <c r="H50" s="370"/>
      <c r="I50" s="384"/>
    </row>
    <row r="51" spans="1:9" s="388" customFormat="1"/>
    <row r="52" spans="1:9" s="388" customFormat="1"/>
    <row r="53" spans="1:9" s="388" customFormat="1"/>
    <row r="54" spans="1:9" s="388" customFormat="1"/>
    <row r="55" spans="1:9" s="388" customFormat="1"/>
    <row r="56" spans="1:9" s="388" customFormat="1"/>
    <row r="57" spans="1:9" s="388" customFormat="1"/>
    <row r="58" spans="1:9" s="388" customFormat="1"/>
    <row r="59" spans="1:9" s="388" customFormat="1"/>
    <row r="60" spans="1:9" s="388" customFormat="1"/>
    <row r="61" spans="1:9" s="388" customFormat="1"/>
    <row r="62" spans="1:9" s="388" customFormat="1"/>
    <row r="63" spans="1:9" s="388" customFormat="1"/>
    <row r="64" spans="1:9" s="388" customFormat="1"/>
    <row r="65" s="388" customFormat="1"/>
    <row r="66" s="388" customFormat="1"/>
    <row r="67" s="388" customFormat="1"/>
    <row r="68" s="388" customFormat="1"/>
    <row r="69" s="388" customFormat="1"/>
    <row r="70" s="388" customFormat="1"/>
    <row r="71" s="388" customFormat="1"/>
    <row r="72" s="388" customFormat="1"/>
    <row r="73" s="388" customFormat="1"/>
    <row r="74" s="388" customFormat="1"/>
    <row r="75" s="388" customFormat="1"/>
  </sheetData>
  <mergeCells count="34">
    <mergeCell ref="C25:I25"/>
    <mergeCell ref="C26:E26"/>
    <mergeCell ref="C28:I28"/>
    <mergeCell ref="C29:E29"/>
    <mergeCell ref="C31:I31"/>
    <mergeCell ref="G14:I14"/>
    <mergeCell ref="G15:I15"/>
    <mergeCell ref="G22:I22"/>
    <mergeCell ref="B23:D23"/>
    <mergeCell ref="E23:I23"/>
    <mergeCell ref="A1:I1"/>
    <mergeCell ref="A12:A13"/>
    <mergeCell ref="B12:D13"/>
    <mergeCell ref="E12:F12"/>
    <mergeCell ref="G12:I13"/>
    <mergeCell ref="A2:I2"/>
    <mergeCell ref="A3:I3"/>
    <mergeCell ref="A4:I4"/>
    <mergeCell ref="A5:I5"/>
    <mergeCell ref="A6:I6"/>
    <mergeCell ref="A7:I7"/>
    <mergeCell ref="A11:I11"/>
    <mergeCell ref="B33:C33"/>
    <mergeCell ref="C34:I34"/>
    <mergeCell ref="C37:I37"/>
    <mergeCell ref="C32:E32"/>
    <mergeCell ref="C35:E35"/>
    <mergeCell ref="C49:I49"/>
    <mergeCell ref="C40:I40"/>
    <mergeCell ref="C38:E38"/>
    <mergeCell ref="C41:E41"/>
    <mergeCell ref="C50:E50"/>
    <mergeCell ref="C44:D44"/>
    <mergeCell ref="C47:D47"/>
  </mergeCells>
  <phoneticPr fontId="0" type="noConversion"/>
  <pageMargins left="0.35433070866141736" right="0.23622047244094491" top="0.74803149606299213" bottom="0.47244094488188981" header="0.59055118110236227" footer="0.31496062992125984"/>
  <pageSetup paperSize="9" scale="65" orientation="portrait" r:id="rId1"/>
  <headerFooter alignWithMargins="0">
    <oddHeader>&amp;R&amp;14แบบ ปร.6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BreakPreview" topLeftCell="A41" zoomScale="110" zoomScaleNormal="110" zoomScaleSheetLayoutView="110" workbookViewId="0">
      <selection activeCell="O45" sqref="O45"/>
    </sheetView>
  </sheetViews>
  <sheetFormatPr defaultColWidth="9.1640625" defaultRowHeight="21.75"/>
  <cols>
    <col min="1" max="1" width="6.6640625" style="71" customWidth="1"/>
    <col min="2" max="3" width="9.1640625" style="71"/>
    <col min="4" max="7" width="11.83203125" style="71" customWidth="1"/>
    <col min="8" max="8" width="25" style="71" customWidth="1"/>
    <col min="9" max="9" width="9" style="71" customWidth="1"/>
    <col min="10" max="16384" width="9.1640625" style="71"/>
  </cols>
  <sheetData>
    <row r="1" spans="1:11" ht="24">
      <c r="A1" s="513" t="s">
        <v>1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>
      <c r="A2" s="514" t="s">
        <v>501</v>
      </c>
      <c r="B2" s="515"/>
      <c r="C2" s="515"/>
      <c r="D2" s="515"/>
      <c r="E2" s="515"/>
      <c r="F2" s="515"/>
      <c r="G2" s="515"/>
      <c r="H2" s="515"/>
      <c r="I2" s="515"/>
      <c r="J2" s="515"/>
      <c r="K2" s="516"/>
    </row>
    <row r="3" spans="1:11" ht="19.5" customHeight="1">
      <c r="A3" s="517" t="s">
        <v>402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</row>
    <row r="4" spans="1:11">
      <c r="A4" s="514" t="s">
        <v>110</v>
      </c>
      <c r="B4" s="515"/>
      <c r="C4" s="515"/>
      <c r="D4" s="515"/>
      <c r="E4" s="515"/>
      <c r="F4" s="515"/>
      <c r="G4" s="515"/>
      <c r="H4" s="515"/>
      <c r="I4" s="515"/>
      <c r="J4" s="515"/>
      <c r="K4" s="516"/>
    </row>
    <row r="5" spans="1:11">
      <c r="A5" s="525" t="s">
        <v>104</v>
      </c>
      <c r="B5" s="515"/>
      <c r="C5" s="515"/>
      <c r="D5" s="515"/>
      <c r="E5" s="515"/>
      <c r="F5" s="515"/>
      <c r="G5" s="515"/>
      <c r="H5" s="515"/>
      <c r="I5" s="515"/>
      <c r="J5" s="515"/>
      <c r="K5" s="516"/>
    </row>
    <row r="6" spans="1:11">
      <c r="A6" s="514" t="s">
        <v>500</v>
      </c>
      <c r="B6" s="515"/>
      <c r="C6" s="515"/>
      <c r="D6" s="515"/>
      <c r="E6" s="515"/>
      <c r="F6" s="515"/>
      <c r="G6" s="515"/>
      <c r="H6" s="515"/>
      <c r="I6" s="515"/>
      <c r="J6" s="515"/>
      <c r="K6" s="516"/>
    </row>
    <row r="7" spans="1:11" ht="22.5" thickBot="1">
      <c r="A7" s="526" t="s">
        <v>55</v>
      </c>
      <c r="B7" s="526"/>
      <c r="C7" s="526"/>
      <c r="D7" s="526"/>
      <c r="E7" s="526"/>
      <c r="F7" s="526"/>
      <c r="G7" s="526"/>
      <c r="H7" s="526"/>
      <c r="I7" s="526"/>
      <c r="J7" s="526"/>
      <c r="K7" s="526"/>
    </row>
    <row r="8" spans="1:11" ht="22.5" thickTop="1">
      <c r="A8" s="527" t="s">
        <v>3</v>
      </c>
      <c r="B8" s="527" t="s">
        <v>15</v>
      </c>
      <c r="C8" s="527"/>
      <c r="D8" s="527"/>
      <c r="E8" s="527"/>
      <c r="F8" s="521" t="s">
        <v>76</v>
      </c>
      <c r="G8" s="522"/>
      <c r="H8" s="519" t="s">
        <v>78</v>
      </c>
      <c r="I8" s="521" t="s">
        <v>65</v>
      </c>
      <c r="J8" s="522"/>
      <c r="K8" s="519" t="s">
        <v>14</v>
      </c>
    </row>
    <row r="9" spans="1:11">
      <c r="A9" s="527"/>
      <c r="B9" s="527"/>
      <c r="C9" s="527"/>
      <c r="D9" s="527"/>
      <c r="E9" s="527"/>
      <c r="F9" s="523" t="s">
        <v>79</v>
      </c>
      <c r="G9" s="524"/>
      <c r="H9" s="520"/>
      <c r="I9" s="523" t="s">
        <v>77</v>
      </c>
      <c r="J9" s="524"/>
      <c r="K9" s="520"/>
    </row>
    <row r="10" spans="1:11">
      <c r="A10" s="72">
        <v>1</v>
      </c>
      <c r="B10" s="505" t="s">
        <v>75</v>
      </c>
      <c r="C10" s="506"/>
      <c r="D10" s="506"/>
      <c r="E10" s="73"/>
      <c r="F10" s="530">
        <f>'สวนที่1-ก่อสร้าง(ปร4)'!K37</f>
        <v>0</v>
      </c>
      <c r="G10" s="531"/>
      <c r="H10" s="146">
        <f>'คำนวณ Factor F 5%'!C14</f>
        <v>1.3079000000000001</v>
      </c>
      <c r="I10" s="528">
        <f>H10*F10</f>
        <v>0</v>
      </c>
      <c r="J10" s="529"/>
      <c r="K10" s="72"/>
    </row>
    <row r="11" spans="1:11">
      <c r="A11" s="72">
        <v>2</v>
      </c>
      <c r="B11" s="505" t="s">
        <v>89</v>
      </c>
      <c r="C11" s="506"/>
      <c r="D11" s="506"/>
      <c r="E11" s="73"/>
      <c r="F11" s="530">
        <f>'สวนที่2-ครุภันจัดชื(ปร4) (2)'!K237</f>
        <v>0</v>
      </c>
      <c r="G11" s="531"/>
      <c r="H11" s="75">
        <v>0</v>
      </c>
      <c r="I11" s="532">
        <f>H11*F11</f>
        <v>0</v>
      </c>
      <c r="J11" s="533"/>
      <c r="K11" s="72"/>
    </row>
    <row r="12" spans="1:11">
      <c r="A12" s="72">
        <v>3</v>
      </c>
      <c r="B12" s="505" t="s">
        <v>90</v>
      </c>
      <c r="C12" s="506"/>
      <c r="D12" s="506"/>
      <c r="E12" s="73"/>
      <c r="F12" s="530"/>
      <c r="G12" s="531"/>
      <c r="H12" s="113">
        <v>0</v>
      </c>
      <c r="I12" s="530">
        <f>F12</f>
        <v>0</v>
      </c>
      <c r="J12" s="531"/>
      <c r="K12" s="72"/>
    </row>
    <row r="13" spans="1:11">
      <c r="A13" s="72"/>
      <c r="B13" s="76"/>
      <c r="C13" s="77"/>
      <c r="D13" s="77"/>
      <c r="E13" s="78"/>
      <c r="F13" s="534"/>
      <c r="G13" s="531"/>
      <c r="H13" s="72"/>
      <c r="I13" s="79"/>
      <c r="J13" s="73"/>
      <c r="K13" s="72"/>
    </row>
    <row r="14" spans="1:11">
      <c r="A14" s="72"/>
      <c r="B14" s="539" t="s">
        <v>80</v>
      </c>
      <c r="C14" s="540"/>
      <c r="D14" s="540"/>
      <c r="E14" s="541"/>
      <c r="F14" s="534"/>
      <c r="G14" s="531"/>
      <c r="H14" s="72"/>
      <c r="I14" s="79"/>
      <c r="J14" s="73"/>
      <c r="K14" s="72"/>
    </row>
    <row r="15" spans="1:11">
      <c r="A15" s="72"/>
      <c r="B15" s="505" t="s">
        <v>81</v>
      </c>
      <c r="C15" s="506"/>
      <c r="D15" s="506"/>
      <c r="E15" s="80">
        <v>0</v>
      </c>
      <c r="F15" s="534"/>
      <c r="G15" s="531"/>
      <c r="H15" s="72"/>
      <c r="I15" s="79"/>
      <c r="J15" s="73"/>
      <c r="K15" s="72"/>
    </row>
    <row r="16" spans="1:11">
      <c r="A16" s="72"/>
      <c r="B16" s="505" t="s">
        <v>82</v>
      </c>
      <c r="C16" s="506"/>
      <c r="D16" s="506"/>
      <c r="E16" s="80">
        <v>0</v>
      </c>
      <c r="F16" s="534"/>
      <c r="G16" s="531"/>
      <c r="H16" s="72"/>
      <c r="I16" s="79"/>
      <c r="J16" s="73"/>
      <c r="K16" s="72"/>
    </row>
    <row r="17" spans="1:18">
      <c r="A17" s="72"/>
      <c r="B17" s="505" t="s">
        <v>113</v>
      </c>
      <c r="C17" s="506"/>
      <c r="D17" s="506"/>
      <c r="E17" s="81">
        <v>0.05</v>
      </c>
      <c r="F17" s="534"/>
      <c r="G17" s="531"/>
      <c r="H17" s="72"/>
      <c r="I17" s="79"/>
      <c r="J17" s="73"/>
      <c r="K17" s="72"/>
    </row>
    <row r="18" spans="1:18">
      <c r="A18" s="72"/>
      <c r="B18" s="507" t="s">
        <v>83</v>
      </c>
      <c r="C18" s="508"/>
      <c r="D18" s="508"/>
      <c r="E18" s="82">
        <v>7.0000000000000007E-2</v>
      </c>
      <c r="F18" s="534"/>
      <c r="G18" s="531"/>
      <c r="H18" s="72"/>
      <c r="I18" s="79"/>
      <c r="J18" s="73"/>
      <c r="K18" s="72"/>
    </row>
    <row r="19" spans="1:18">
      <c r="A19" s="74" t="s">
        <v>69</v>
      </c>
      <c r="B19" s="506" t="s">
        <v>84</v>
      </c>
      <c r="C19" s="506"/>
      <c r="D19" s="506"/>
      <c r="E19" s="506"/>
      <c r="F19" s="506"/>
      <c r="G19" s="506"/>
      <c r="H19" s="506"/>
      <c r="I19" s="528">
        <f>SUM(I10:I12)</f>
        <v>0</v>
      </c>
      <c r="J19" s="529"/>
      <c r="K19" s="73"/>
    </row>
    <row r="20" spans="1:18">
      <c r="A20" s="72"/>
      <c r="B20" s="505" t="s">
        <v>85</v>
      </c>
      <c r="C20" s="506"/>
      <c r="D20" s="506"/>
      <c r="E20" s="535" t="str">
        <f>BAHTTEXT(I20)</f>
        <v>ศูนย์บาทถ้วน</v>
      </c>
      <c r="F20" s="535"/>
      <c r="G20" s="535"/>
      <c r="H20" s="536"/>
      <c r="I20" s="537">
        <f>SUM(I19)</f>
        <v>0</v>
      </c>
      <c r="J20" s="538"/>
      <c r="K20" s="73"/>
    </row>
    <row r="21" spans="1:18">
      <c r="A21" s="83"/>
      <c r="B21" s="511" t="s">
        <v>86</v>
      </c>
      <c r="C21" s="511"/>
      <c r="D21" s="84"/>
      <c r="E21" s="83" t="s">
        <v>12</v>
      </c>
      <c r="F21" s="83"/>
      <c r="G21" s="83"/>
      <c r="H21" s="83"/>
      <c r="I21" s="83"/>
      <c r="J21" s="83"/>
      <c r="K21" s="83"/>
    </row>
    <row r="22" spans="1:18">
      <c r="A22" s="77"/>
      <c r="B22" s="512" t="s">
        <v>87</v>
      </c>
      <c r="C22" s="512"/>
      <c r="D22" s="85"/>
      <c r="E22" s="77" t="s">
        <v>88</v>
      </c>
      <c r="F22" s="77"/>
      <c r="G22" s="77"/>
      <c r="H22" s="77"/>
      <c r="I22" s="77"/>
      <c r="J22" s="77"/>
      <c r="K22" s="77"/>
    </row>
    <row r="24" spans="1:18" ht="27.75">
      <c r="B24" s="141"/>
      <c r="C24" s="140"/>
      <c r="D24" s="140"/>
      <c r="E24" s="140"/>
      <c r="F24" s="140"/>
      <c r="G24" s="140"/>
      <c r="H24" s="140"/>
      <c r="I24" s="140"/>
      <c r="J24" s="140"/>
      <c r="K24" s="141"/>
    </row>
    <row r="25" spans="1:18" ht="27.75">
      <c r="B25" s="141"/>
      <c r="C25" s="151"/>
      <c r="D25" s="140"/>
      <c r="E25" s="140"/>
      <c r="F25" s="140"/>
      <c r="G25" s="140"/>
      <c r="H25" s="140"/>
      <c r="I25" s="140"/>
      <c r="J25" s="140"/>
      <c r="K25" s="141"/>
    </row>
    <row r="26" spans="1:18" ht="27.75">
      <c r="B26" s="141"/>
      <c r="C26" s="509"/>
      <c r="D26" s="509"/>
      <c r="E26" s="509"/>
      <c r="F26" s="509"/>
      <c r="G26" s="509"/>
      <c r="H26" s="509"/>
      <c r="I26" s="140"/>
      <c r="J26" s="140"/>
      <c r="K26" s="141"/>
    </row>
    <row r="27" spans="1:18" ht="27.75">
      <c r="B27" s="141"/>
      <c r="C27" s="140"/>
      <c r="D27" s="140"/>
      <c r="E27" s="140"/>
      <c r="F27" s="140"/>
      <c r="G27" s="140"/>
      <c r="H27" s="140"/>
      <c r="I27" s="140"/>
      <c r="J27" s="140"/>
      <c r="K27" s="142"/>
    </row>
    <row r="28" spans="1:18" ht="23.25" customHeight="1">
      <c r="B28" s="141"/>
      <c r="C28" s="147"/>
      <c r="D28" s="510"/>
      <c r="E28" s="510"/>
      <c r="F28" s="510"/>
      <c r="G28" s="510"/>
      <c r="H28" s="147"/>
      <c r="I28" s="147"/>
      <c r="J28" s="147"/>
      <c r="K28" s="141"/>
    </row>
    <row r="29" spans="1:18" ht="27.75">
      <c r="B29" s="141"/>
      <c r="C29" s="510"/>
      <c r="D29" s="510"/>
      <c r="E29" s="510"/>
      <c r="F29" s="510"/>
      <c r="G29" s="510"/>
      <c r="H29" s="510"/>
      <c r="I29" s="140"/>
      <c r="J29" s="140"/>
      <c r="K29" s="141"/>
    </row>
    <row r="30" spans="1:18" ht="27.75">
      <c r="B30" s="141"/>
      <c r="C30" s="151"/>
      <c r="D30" s="143"/>
      <c r="E30" s="140"/>
      <c r="F30" s="141"/>
      <c r="G30" s="141"/>
      <c r="H30" s="141"/>
      <c r="I30" s="141"/>
      <c r="J30" s="141"/>
      <c r="K30" s="141"/>
      <c r="P30" s="115"/>
      <c r="Q30" s="115"/>
      <c r="R30" s="115"/>
    </row>
    <row r="31" spans="1:18" ht="27.75">
      <c r="A31" s="138"/>
      <c r="B31" s="142"/>
      <c r="C31" s="151"/>
      <c r="D31" s="509"/>
      <c r="E31" s="509"/>
      <c r="F31" s="509"/>
      <c r="G31" s="509"/>
      <c r="H31" s="140"/>
      <c r="I31" s="140"/>
      <c r="J31" s="140"/>
      <c r="K31" s="143"/>
      <c r="L31" s="137"/>
      <c r="N31" s="115"/>
      <c r="O31" s="115"/>
      <c r="P31" s="115"/>
    </row>
    <row r="32" spans="1:18" ht="27.75">
      <c r="A32" s="138"/>
      <c r="B32" s="142"/>
      <c r="C32" s="151"/>
      <c r="D32" s="140"/>
      <c r="E32" s="150"/>
      <c r="F32" s="150"/>
      <c r="G32" s="150"/>
      <c r="H32" s="150"/>
      <c r="I32" s="140"/>
      <c r="J32" s="140"/>
      <c r="K32" s="143"/>
      <c r="L32" s="137"/>
      <c r="N32" s="138"/>
      <c r="O32" s="138"/>
      <c r="P32" s="138"/>
    </row>
    <row r="33" spans="1:16" ht="27.75">
      <c r="A33" s="138"/>
      <c r="B33" s="142"/>
      <c r="C33" s="151"/>
      <c r="D33" s="140"/>
      <c r="E33" s="140"/>
      <c r="F33" s="150"/>
      <c r="G33" s="150"/>
      <c r="H33" s="150"/>
      <c r="I33" s="140"/>
      <c r="J33" s="140"/>
      <c r="K33" s="143"/>
      <c r="L33" s="137"/>
      <c r="N33" s="138"/>
      <c r="O33" s="138"/>
      <c r="P33" s="138"/>
    </row>
    <row r="34" spans="1:16" ht="27.75">
      <c r="A34" s="138"/>
      <c r="B34" s="142"/>
      <c r="C34" s="151"/>
      <c r="D34" s="509"/>
      <c r="E34" s="509"/>
      <c r="F34" s="509"/>
      <c r="G34" s="509"/>
      <c r="H34" s="140"/>
      <c r="I34" s="140"/>
      <c r="J34" s="140"/>
      <c r="K34" s="143"/>
      <c r="L34" s="137"/>
      <c r="N34" s="138"/>
      <c r="O34" s="138"/>
      <c r="P34" s="138"/>
    </row>
    <row r="35" spans="1:16" ht="23.25" customHeight="1">
      <c r="B35" s="143"/>
      <c r="C35" s="151"/>
      <c r="D35" s="509"/>
      <c r="E35" s="509"/>
      <c r="F35" s="509"/>
      <c r="G35" s="509"/>
      <c r="H35" s="140"/>
      <c r="I35" s="140"/>
      <c r="J35" s="144"/>
      <c r="K35" s="141"/>
    </row>
    <row r="36" spans="1:16" ht="27.75">
      <c r="B36" s="143"/>
      <c r="C36" s="182"/>
      <c r="D36" s="140"/>
      <c r="E36" s="140"/>
      <c r="F36" s="140"/>
      <c r="G36" s="140"/>
      <c r="H36" s="140"/>
      <c r="I36" s="140"/>
      <c r="J36" s="149"/>
      <c r="K36" s="141"/>
    </row>
    <row r="37" spans="1:16" ht="27.75">
      <c r="B37" s="141"/>
      <c r="C37" s="181"/>
      <c r="D37" s="509"/>
      <c r="E37" s="509"/>
      <c r="F37" s="509"/>
      <c r="G37" s="509"/>
      <c r="H37" s="140"/>
      <c r="I37" s="140"/>
      <c r="J37" s="140"/>
      <c r="K37" s="143"/>
    </row>
    <row r="38" spans="1:16" ht="27.75">
      <c r="B38" s="141"/>
      <c r="C38" s="140"/>
      <c r="D38" s="509"/>
      <c r="E38" s="509"/>
      <c r="F38" s="509"/>
      <c r="G38" s="509"/>
      <c r="H38" s="140"/>
      <c r="I38" s="140"/>
      <c r="J38" s="144"/>
      <c r="K38" s="141"/>
    </row>
    <row r="39" spans="1:16" ht="27.75">
      <c r="B39" s="141"/>
      <c r="C39" s="140"/>
      <c r="D39" s="151"/>
      <c r="E39" s="140"/>
      <c r="F39" s="140"/>
      <c r="G39" s="140"/>
      <c r="H39" s="140"/>
      <c r="I39" s="140"/>
      <c r="J39" s="140"/>
      <c r="K39" s="140"/>
    </row>
    <row r="40" spans="1:16" ht="27.75">
      <c r="B40" s="141"/>
      <c r="C40" s="144"/>
      <c r="D40" s="140"/>
      <c r="E40" s="140"/>
      <c r="F40" s="140"/>
      <c r="G40" s="140"/>
      <c r="H40" s="140"/>
      <c r="I40" s="140"/>
      <c r="J40" s="140"/>
      <c r="K40" s="141"/>
    </row>
    <row r="41" spans="1:16" ht="27.75">
      <c r="B41" s="141"/>
      <c r="C41" s="144"/>
      <c r="D41" s="140"/>
      <c r="E41" s="140"/>
      <c r="F41" s="140"/>
      <c r="G41" s="140"/>
      <c r="H41" s="140"/>
      <c r="I41" s="140"/>
      <c r="J41" s="144"/>
      <c r="K41" s="141"/>
    </row>
    <row r="42" spans="1:16" ht="27.75">
      <c r="B42" s="141"/>
      <c r="C42" s="141"/>
      <c r="D42" s="141"/>
      <c r="E42" s="140"/>
      <c r="F42" s="140"/>
      <c r="G42" s="140"/>
      <c r="H42" s="140"/>
      <c r="I42" s="140"/>
      <c r="J42" s="140"/>
      <c r="K42" s="140"/>
    </row>
    <row r="43" spans="1:16" ht="27.75">
      <c r="B43" s="141"/>
      <c r="C43" s="141"/>
      <c r="D43" s="542"/>
      <c r="E43" s="542"/>
      <c r="F43" s="542"/>
      <c r="G43" s="542"/>
      <c r="H43" s="141"/>
      <c r="I43" s="141"/>
      <c r="J43" s="141"/>
      <c r="K43" s="141"/>
    </row>
    <row r="45" spans="1:16" ht="27.75">
      <c r="D45" s="141"/>
      <c r="E45" s="141"/>
      <c r="F45" s="141"/>
      <c r="G45" s="141"/>
      <c r="H45" s="141"/>
    </row>
    <row r="46" spans="1:16" ht="27.75">
      <c r="D46" s="542"/>
      <c r="E46" s="542"/>
      <c r="F46" s="542"/>
      <c r="G46" s="542"/>
      <c r="H46" s="141"/>
    </row>
    <row r="48" spans="1:16" ht="27.75">
      <c r="D48" s="141"/>
      <c r="E48" s="141"/>
      <c r="F48" s="141"/>
      <c r="G48" s="141"/>
      <c r="H48" s="141"/>
    </row>
    <row r="49" spans="4:8" ht="27.75">
      <c r="D49" s="542"/>
      <c r="E49" s="542"/>
      <c r="F49" s="542"/>
      <c r="G49" s="542"/>
      <c r="H49" s="141"/>
    </row>
  </sheetData>
  <mergeCells count="53">
    <mergeCell ref="D46:G46"/>
    <mergeCell ref="D49:G49"/>
    <mergeCell ref="D28:G28"/>
    <mergeCell ref="D31:G31"/>
    <mergeCell ref="D37:G37"/>
    <mergeCell ref="D34:G34"/>
    <mergeCell ref="D43:G43"/>
    <mergeCell ref="D35:G35"/>
    <mergeCell ref="D38:G38"/>
    <mergeCell ref="F12:G12"/>
    <mergeCell ref="I12:J12"/>
    <mergeCell ref="F13:G13"/>
    <mergeCell ref="B12:D12"/>
    <mergeCell ref="E20:H20"/>
    <mergeCell ref="F14:G14"/>
    <mergeCell ref="F15:G15"/>
    <mergeCell ref="B19:H19"/>
    <mergeCell ref="F16:G16"/>
    <mergeCell ref="I20:J20"/>
    <mergeCell ref="I19:J19"/>
    <mergeCell ref="B20:D20"/>
    <mergeCell ref="F17:G17"/>
    <mergeCell ref="F18:G18"/>
    <mergeCell ref="B14:E14"/>
    <mergeCell ref="B15:D15"/>
    <mergeCell ref="B10:D10"/>
    <mergeCell ref="I10:J10"/>
    <mergeCell ref="F11:G11"/>
    <mergeCell ref="I11:J11"/>
    <mergeCell ref="F10:G10"/>
    <mergeCell ref="B11:D11"/>
    <mergeCell ref="A1:K1"/>
    <mergeCell ref="A2:K2"/>
    <mergeCell ref="A3:K3"/>
    <mergeCell ref="A4:K4"/>
    <mergeCell ref="K8:K9"/>
    <mergeCell ref="I8:J8"/>
    <mergeCell ref="I9:J9"/>
    <mergeCell ref="F8:G8"/>
    <mergeCell ref="A5:K5"/>
    <mergeCell ref="A6:K6"/>
    <mergeCell ref="A7:K7"/>
    <mergeCell ref="A8:A9"/>
    <mergeCell ref="F9:G9"/>
    <mergeCell ref="B8:E9"/>
    <mergeCell ref="H8:H9"/>
    <mergeCell ref="B16:D16"/>
    <mergeCell ref="B17:D17"/>
    <mergeCell ref="B18:D18"/>
    <mergeCell ref="C26:H26"/>
    <mergeCell ref="C29:H29"/>
    <mergeCell ref="B21:C21"/>
    <mergeCell ref="B22:C2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&amp;Rแบบ ปร.5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showGridLines="0" view="pageBreakPreview" zoomScaleSheetLayoutView="100" workbookViewId="0">
      <selection activeCell="J3" sqref="J3"/>
    </sheetView>
  </sheetViews>
  <sheetFormatPr defaultColWidth="9.1640625" defaultRowHeight="21.75"/>
  <cols>
    <col min="1" max="1" width="7.5" style="33" customWidth="1"/>
    <col min="2" max="2" width="10.1640625" style="33" customWidth="1"/>
    <col min="3" max="3" width="29.5" style="33" customWidth="1"/>
    <col min="4" max="4" width="22.5" style="33" customWidth="1"/>
    <col min="5" max="5" width="17.6640625" style="33" customWidth="1"/>
    <col min="6" max="6" width="16.6640625" style="33" customWidth="1"/>
    <col min="7" max="7" width="18.5" style="33" customWidth="1"/>
    <col min="8" max="8" width="9.1640625" style="33" customWidth="1"/>
    <col min="9" max="9" width="13.5" style="33" customWidth="1"/>
    <col min="10" max="10" width="17.1640625" style="33" customWidth="1"/>
    <col min="11" max="16384" width="9.1640625" style="33"/>
  </cols>
  <sheetData>
    <row r="1" spans="1:14" ht="32.25" customHeight="1">
      <c r="A1" s="546" t="s">
        <v>54</v>
      </c>
      <c r="B1" s="546"/>
      <c r="C1" s="546"/>
      <c r="D1" s="546"/>
      <c r="E1" s="546"/>
      <c r="F1" s="546"/>
      <c r="G1" s="546"/>
    </row>
    <row r="2" spans="1:14" ht="23.25" customHeight="1">
      <c r="A2" s="131" t="s">
        <v>501</v>
      </c>
      <c r="B2" s="69"/>
      <c r="C2" s="69"/>
      <c r="D2" s="69"/>
      <c r="E2" s="69"/>
      <c r="F2" s="69"/>
      <c r="G2" s="69"/>
      <c r="H2" s="63"/>
      <c r="I2" s="63"/>
      <c r="J2" s="63"/>
      <c r="K2" s="63"/>
      <c r="L2" s="35"/>
    </row>
    <row r="3" spans="1:14" ht="54" customHeight="1">
      <c r="A3" s="517" t="str">
        <f>ปร5!A3</f>
        <v>ชื่อโครงการ/งานก่อสร้างอาคารโรงงานนวัตกรรมแปรรูปสินค้าเกษตร</v>
      </c>
      <c r="B3" s="517"/>
      <c r="C3" s="517"/>
      <c r="D3" s="517"/>
      <c r="E3" s="517"/>
      <c r="F3" s="517"/>
      <c r="G3" s="517"/>
      <c r="H3" s="63"/>
      <c r="I3" s="63"/>
      <c r="J3" s="63"/>
      <c r="K3" s="63"/>
      <c r="L3" s="65"/>
      <c r="M3" s="65"/>
      <c r="N3" s="65"/>
    </row>
    <row r="4" spans="1:14" ht="23.25" customHeight="1">
      <c r="A4" s="116" t="s">
        <v>112</v>
      </c>
      <c r="B4" s="62"/>
      <c r="C4" s="62"/>
      <c r="D4" s="62"/>
      <c r="E4" s="62"/>
      <c r="F4" s="62"/>
      <c r="G4" s="62"/>
      <c r="H4" s="63"/>
      <c r="I4" s="63"/>
      <c r="J4" s="63"/>
      <c r="K4" s="63"/>
      <c r="L4" s="64"/>
      <c r="M4" s="64"/>
      <c r="N4" s="64"/>
    </row>
    <row r="5" spans="1:14" ht="23.25" customHeight="1">
      <c r="A5" s="552" t="s">
        <v>104</v>
      </c>
      <c r="B5" s="552"/>
      <c r="C5" s="552"/>
      <c r="D5" s="552"/>
      <c r="E5" s="552"/>
      <c r="F5" s="552"/>
      <c r="G5" s="552"/>
      <c r="H5" s="63"/>
      <c r="I5" s="64"/>
      <c r="J5" s="64"/>
      <c r="K5" s="64"/>
      <c r="L5" s="64"/>
      <c r="M5" s="64"/>
      <c r="N5" s="64"/>
    </row>
    <row r="6" spans="1:14" ht="23.25" customHeight="1">
      <c r="A6" s="553" t="s">
        <v>111</v>
      </c>
      <c r="B6" s="552"/>
      <c r="C6" s="552"/>
      <c r="D6" s="552"/>
      <c r="E6" s="552"/>
      <c r="F6" s="552"/>
      <c r="G6" s="552"/>
      <c r="H6" s="63"/>
      <c r="I6" s="64"/>
      <c r="J6" s="64"/>
      <c r="K6" s="64"/>
      <c r="L6" s="64"/>
      <c r="M6" s="64"/>
      <c r="N6" s="64"/>
    </row>
    <row r="7" spans="1:14" ht="23.25" customHeight="1">
      <c r="A7" s="553" t="str">
        <f>ปร5!A6</f>
        <v xml:space="preserve">คำนวณราคากลางโดย  </v>
      </c>
      <c r="B7" s="552"/>
      <c r="C7" s="552"/>
      <c r="D7" s="552"/>
      <c r="E7" s="552"/>
      <c r="F7" s="552"/>
      <c r="G7" s="552"/>
      <c r="H7" s="35"/>
      <c r="I7" s="68"/>
      <c r="J7" s="64"/>
      <c r="K7" s="64"/>
      <c r="L7" s="64"/>
      <c r="M7" s="64"/>
      <c r="N7" s="64"/>
    </row>
    <row r="8" spans="1:14" ht="23.25" customHeight="1">
      <c r="A8" s="70"/>
      <c r="B8" s="36"/>
      <c r="C8" s="37"/>
      <c r="D8" s="551" t="s">
        <v>55</v>
      </c>
      <c r="E8" s="551"/>
      <c r="F8" s="551"/>
      <c r="G8" s="551"/>
      <c r="H8" s="35"/>
      <c r="I8" s="68"/>
      <c r="J8" s="64"/>
      <c r="K8" s="64"/>
      <c r="L8" s="64"/>
      <c r="M8" s="64"/>
      <c r="N8" s="64"/>
    </row>
    <row r="9" spans="1:14" ht="32.25" customHeight="1">
      <c r="A9" s="38" t="s">
        <v>13</v>
      </c>
      <c r="B9" s="547" t="s">
        <v>15</v>
      </c>
      <c r="C9" s="548"/>
      <c r="D9" s="39" t="s">
        <v>28</v>
      </c>
      <c r="E9" s="39" t="s">
        <v>60</v>
      </c>
      <c r="F9" s="40" t="s">
        <v>61</v>
      </c>
      <c r="G9" s="67" t="s">
        <v>14</v>
      </c>
      <c r="H9" s="35"/>
      <c r="I9" s="64"/>
      <c r="J9" s="64"/>
      <c r="K9"/>
      <c r="L9" s="64"/>
      <c r="M9" s="64"/>
      <c r="N9" s="66"/>
    </row>
    <row r="10" spans="1:14" ht="22.5" customHeight="1">
      <c r="A10" s="41">
        <v>1</v>
      </c>
      <c r="B10" s="549" t="s">
        <v>56</v>
      </c>
      <c r="C10" s="550"/>
      <c r="D10" s="42">
        <f>'สวนที่1-ก่อสร้าง(ปร4)'!K12</f>
        <v>0</v>
      </c>
      <c r="E10" s="43">
        <f>ปร5!H10</f>
        <v>1.3079000000000001</v>
      </c>
      <c r="F10" s="42">
        <f>D10*E10</f>
        <v>0</v>
      </c>
      <c r="G10" s="44"/>
    </row>
    <row r="11" spans="1:14" ht="22.5" customHeight="1">
      <c r="A11" s="45">
        <v>2</v>
      </c>
      <c r="B11" s="544" t="s">
        <v>57</v>
      </c>
      <c r="C11" s="545"/>
      <c r="D11" s="42">
        <f>'สวนที่1-ก่อสร้าง(ปร4)'!K13</f>
        <v>0</v>
      </c>
      <c r="E11" s="43">
        <f>ปร5!H10</f>
        <v>1.3079000000000001</v>
      </c>
      <c r="F11" s="42">
        <f>D11*E11</f>
        <v>0</v>
      </c>
      <c r="G11" s="46"/>
    </row>
    <row r="12" spans="1:14" ht="22.5" customHeight="1">
      <c r="A12" s="45">
        <v>3</v>
      </c>
      <c r="B12" s="544" t="s">
        <v>58</v>
      </c>
      <c r="C12" s="545"/>
      <c r="D12" s="42">
        <f>'สวนที่1-ก่อสร้าง(ปร4)'!K14</f>
        <v>0</v>
      </c>
      <c r="E12" s="43">
        <f>ปร5!H10</f>
        <v>1.3079000000000001</v>
      </c>
      <c r="F12" s="42">
        <f>D12*E12</f>
        <v>0</v>
      </c>
      <c r="G12" s="46"/>
    </row>
    <row r="13" spans="1:14" ht="22.5" customHeight="1">
      <c r="A13" s="45">
        <v>4</v>
      </c>
      <c r="B13" s="544" t="s">
        <v>59</v>
      </c>
      <c r="C13" s="545"/>
      <c r="D13" s="42">
        <f>'สวนที่1-ก่อสร้าง(ปร4)'!K15</f>
        <v>0</v>
      </c>
      <c r="E13" s="47">
        <f>ปร5!H10</f>
        <v>1.3079000000000001</v>
      </c>
      <c r="F13" s="42">
        <f>D13*E13</f>
        <v>0</v>
      </c>
      <c r="G13" s="46"/>
    </row>
    <row r="14" spans="1:14" ht="22.5" customHeight="1">
      <c r="A14" s="45"/>
      <c r="B14" s="48"/>
      <c r="C14" s="49"/>
      <c r="D14" s="42"/>
      <c r="E14" s="42"/>
      <c r="F14" s="42"/>
      <c r="G14" s="46"/>
    </row>
    <row r="15" spans="1:14" ht="22.5" customHeight="1">
      <c r="A15" s="45"/>
      <c r="B15" s="49"/>
      <c r="C15" s="49"/>
      <c r="D15" s="42"/>
      <c r="E15" s="42"/>
      <c r="F15" s="42"/>
      <c r="G15" s="46"/>
    </row>
    <row r="16" spans="1:14" ht="22.5" customHeight="1">
      <c r="A16" s="45"/>
      <c r="B16" s="49" t="s">
        <v>62</v>
      </c>
      <c r="C16" s="50"/>
      <c r="D16" s="42"/>
      <c r="E16" s="42"/>
      <c r="F16" s="42"/>
      <c r="G16" s="46"/>
    </row>
    <row r="17" spans="1:9" ht="22.5" customHeight="1">
      <c r="A17" s="45"/>
      <c r="B17" s="49" t="s">
        <v>94</v>
      </c>
      <c r="C17" s="51"/>
      <c r="D17" s="42"/>
      <c r="E17" s="42"/>
      <c r="F17" s="42"/>
      <c r="G17" s="46"/>
    </row>
    <row r="18" spans="1:9" ht="22.5" customHeight="1">
      <c r="A18" s="45"/>
      <c r="B18" s="49" t="s">
        <v>63</v>
      </c>
      <c r="C18" s="50"/>
      <c r="D18" s="42"/>
      <c r="E18" s="42"/>
      <c r="F18" s="42"/>
      <c r="G18" s="46"/>
    </row>
    <row r="19" spans="1:9" ht="22.5" customHeight="1">
      <c r="A19" s="45"/>
      <c r="B19" s="49" t="s">
        <v>114</v>
      </c>
      <c r="C19" s="51"/>
      <c r="D19" s="42"/>
      <c r="E19" s="42"/>
      <c r="F19" s="42"/>
      <c r="G19" s="46"/>
    </row>
    <row r="20" spans="1:9" ht="22.5" customHeight="1">
      <c r="A20" s="45"/>
      <c r="B20" s="49" t="s">
        <v>64</v>
      </c>
      <c r="C20" s="51"/>
      <c r="D20" s="42"/>
      <c r="E20" s="42"/>
      <c r="F20" s="42"/>
      <c r="G20" s="46"/>
    </row>
    <row r="21" spans="1:9" ht="22.5" customHeight="1">
      <c r="A21" s="52"/>
      <c r="B21" s="53"/>
      <c r="C21" s="54"/>
      <c r="D21" s="55"/>
      <c r="E21" s="55"/>
      <c r="F21" s="55"/>
      <c r="G21" s="56"/>
    </row>
    <row r="22" spans="1:9" ht="22.5" customHeight="1" thickBot="1">
      <c r="A22" s="57"/>
      <c r="B22" s="58"/>
      <c r="C22" s="59"/>
      <c r="D22" s="60"/>
      <c r="E22" s="61" t="s">
        <v>65</v>
      </c>
      <c r="F22" s="112">
        <f>SUM(F10:F21)</f>
        <v>0</v>
      </c>
      <c r="G22" s="46"/>
    </row>
    <row r="23" spans="1:9" ht="22.5" thickTop="1"/>
    <row r="26" spans="1:9" s="35" customFormat="1"/>
    <row r="27" spans="1:9" s="35" customFormat="1"/>
    <row r="28" spans="1:9" s="35" customFormat="1" ht="27.75">
      <c r="A28" s="139"/>
      <c r="B28" s="139"/>
      <c r="C28" s="543"/>
      <c r="D28" s="543"/>
      <c r="E28" s="543"/>
      <c r="F28" s="543"/>
      <c r="G28" s="543"/>
      <c r="H28" s="543"/>
      <c r="I28" s="543"/>
    </row>
    <row r="29" spans="1:9" s="35" customFormat="1" ht="27.75">
      <c r="A29" s="139"/>
      <c r="B29" s="139"/>
      <c r="C29" s="140"/>
      <c r="D29" s="140"/>
      <c r="E29" s="140"/>
      <c r="F29" s="140"/>
      <c r="G29" s="140"/>
      <c r="H29" s="140"/>
      <c r="I29" s="140"/>
    </row>
    <row r="30" spans="1:9" s="35" customFormat="1" ht="27.75">
      <c r="A30" s="139"/>
      <c r="B30" s="139"/>
      <c r="C30" s="141"/>
      <c r="D30" s="141"/>
      <c r="E30" s="141"/>
      <c r="F30" s="141"/>
      <c r="G30" s="141"/>
      <c r="H30" s="141"/>
      <c r="I30" s="142"/>
    </row>
    <row r="31" spans="1:9" s="35" customFormat="1" ht="27.75">
      <c r="A31" s="139"/>
      <c r="B31" s="139"/>
      <c r="C31" s="543"/>
      <c r="D31" s="543"/>
      <c r="E31" s="543"/>
      <c r="F31" s="543"/>
      <c r="G31" s="543"/>
      <c r="H31" s="543"/>
      <c r="I31" s="543"/>
    </row>
    <row r="32" spans="1:9" s="35" customFormat="1" ht="27.75">
      <c r="A32" s="139"/>
      <c r="B32" s="139"/>
      <c r="C32" s="510"/>
      <c r="D32" s="510"/>
      <c r="E32" s="147"/>
      <c r="F32" s="147"/>
      <c r="G32" s="147"/>
      <c r="H32" s="140"/>
      <c r="I32" s="140"/>
    </row>
    <row r="33" spans="1:9" s="35" customFormat="1" ht="27.75">
      <c r="A33" s="139"/>
      <c r="B33" s="139"/>
      <c r="C33" s="143"/>
      <c r="D33" s="141"/>
      <c r="E33" s="141"/>
      <c r="F33" s="141"/>
      <c r="G33" s="141"/>
      <c r="H33" s="141"/>
      <c r="I33" s="141"/>
    </row>
    <row r="34" spans="1:9" s="35" customFormat="1" ht="27.75">
      <c r="A34" s="139"/>
      <c r="B34" s="139"/>
      <c r="C34" s="543"/>
      <c r="D34" s="543"/>
      <c r="E34" s="543"/>
      <c r="F34" s="543"/>
      <c r="G34" s="543"/>
      <c r="H34" s="543"/>
      <c r="I34" s="543"/>
    </row>
    <row r="35" spans="1:9" s="35" customFormat="1" ht="27.75">
      <c r="A35" s="139"/>
      <c r="B35" s="139"/>
      <c r="C35" s="509"/>
      <c r="D35" s="509"/>
      <c r="E35" s="140"/>
      <c r="F35" s="140"/>
      <c r="G35" s="140"/>
      <c r="H35" s="140"/>
      <c r="I35" s="144"/>
    </row>
    <row r="36" spans="1:9" s="35" customFormat="1"/>
  </sheetData>
  <mergeCells count="16">
    <mergeCell ref="B13:C13"/>
    <mergeCell ref="B11:C11"/>
    <mergeCell ref="B12:C12"/>
    <mergeCell ref="A1:G1"/>
    <mergeCell ref="B9:C9"/>
    <mergeCell ref="B10:C10"/>
    <mergeCell ref="D8:G8"/>
    <mergeCell ref="A5:G5"/>
    <mergeCell ref="A6:G6"/>
    <mergeCell ref="A7:G7"/>
    <mergeCell ref="A3:G3"/>
    <mergeCell ref="C28:I28"/>
    <mergeCell ref="C31:I31"/>
    <mergeCell ref="C32:D32"/>
    <mergeCell ref="C34:I34"/>
    <mergeCell ref="C35:D35"/>
  </mergeCells>
  <phoneticPr fontId="0" type="noConversion"/>
  <pageMargins left="0.39" right="0.23" top="0.73" bottom="0.67" header="0.5" footer="0.5"/>
  <pageSetup paperSize="9" scale="90" orientation="portrait" r:id="rId1"/>
  <headerFooter alignWithMargins="0">
    <oddHeader>&amp;R&amp;14แบบปร.5 (ก)   แผ่นที่&amp;P 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39"/>
  <sheetViews>
    <sheetView showGridLines="0" view="pageBreakPreview" zoomScale="120" zoomScaleNormal="100" zoomScaleSheetLayoutView="120" workbookViewId="0">
      <selection activeCell="K4" sqref="K4"/>
    </sheetView>
  </sheetViews>
  <sheetFormatPr defaultColWidth="9.1640625" defaultRowHeight="21.75"/>
  <cols>
    <col min="1" max="1" width="2.5" style="33" customWidth="1"/>
    <col min="2" max="2" width="7.5" style="33" customWidth="1"/>
    <col min="3" max="3" width="10.1640625" style="33" customWidth="1"/>
    <col min="4" max="4" width="42.6640625" style="33" customWidth="1"/>
    <col min="5" max="5" width="10.1640625" style="33" bestFit="1" customWidth="1"/>
    <col min="6" max="6" width="17.6640625" style="33" customWidth="1"/>
    <col min="7" max="7" width="16.6640625" style="33" customWidth="1"/>
    <col min="8" max="8" width="15.1640625" style="33" customWidth="1"/>
    <col min="9" max="9" width="9.1640625" style="33" customWidth="1"/>
    <col min="10" max="10" width="13.5" style="33" customWidth="1"/>
    <col min="11" max="11" width="17.1640625" style="33" customWidth="1"/>
    <col min="12" max="16384" width="9.1640625" style="33"/>
  </cols>
  <sheetData>
    <row r="1" spans="2:8" ht="19.5" customHeight="1">
      <c r="B1" s="546" t="s">
        <v>66</v>
      </c>
      <c r="C1" s="546"/>
      <c r="D1" s="546"/>
      <c r="E1" s="546"/>
      <c r="F1" s="546"/>
      <c r="G1" s="546"/>
      <c r="H1" s="546"/>
    </row>
    <row r="2" spans="2:8" ht="27" customHeight="1">
      <c r="B2" s="131" t="s">
        <v>501</v>
      </c>
      <c r="C2" s="131"/>
      <c r="D2" s="131"/>
      <c r="E2" s="131"/>
      <c r="F2" s="131"/>
      <c r="G2" s="131"/>
      <c r="H2" s="131"/>
    </row>
    <row r="3" spans="2:8" ht="48.75" customHeight="1">
      <c r="B3" s="517" t="str">
        <f>ปร5!A3</f>
        <v>ชื่อโครงการ/งานก่อสร้างอาคารโรงงานนวัตกรรมแปรรูปสินค้าเกษตร</v>
      </c>
      <c r="C3" s="517"/>
      <c r="D3" s="517"/>
      <c r="E3" s="517"/>
      <c r="F3" s="517"/>
      <c r="G3" s="517"/>
      <c r="H3" s="517"/>
    </row>
    <row r="4" spans="2:8" ht="23.25" customHeight="1">
      <c r="B4" s="116" t="s">
        <v>109</v>
      </c>
      <c r="C4" s="116"/>
      <c r="D4" s="116"/>
      <c r="E4" s="116"/>
      <c r="F4" s="116"/>
      <c r="G4" s="116"/>
      <c r="H4" s="116"/>
    </row>
    <row r="5" spans="2:8" ht="23.25" customHeight="1">
      <c r="B5" s="553" t="s">
        <v>103</v>
      </c>
      <c r="C5" s="553"/>
      <c r="D5" s="553"/>
      <c r="E5" s="553"/>
      <c r="F5" s="553"/>
      <c r="G5" s="553"/>
      <c r="H5" s="553"/>
    </row>
    <row r="6" spans="2:8" ht="23.25" customHeight="1">
      <c r="B6" s="553" t="s">
        <v>104</v>
      </c>
      <c r="C6" s="553"/>
      <c r="D6" s="553"/>
      <c r="E6" s="553"/>
      <c r="F6" s="553"/>
      <c r="G6" s="553"/>
      <c r="H6" s="553"/>
    </row>
    <row r="7" spans="2:8" ht="23.25" customHeight="1">
      <c r="B7" s="553" t="s">
        <v>108</v>
      </c>
      <c r="C7" s="553"/>
      <c r="D7" s="553"/>
      <c r="E7" s="553"/>
      <c r="F7" s="553"/>
      <c r="G7" s="553"/>
      <c r="H7" s="553"/>
    </row>
    <row r="8" spans="2:8" ht="23.25" customHeight="1">
      <c r="B8" s="553" t="str">
        <f>ปร5!A6</f>
        <v xml:space="preserve">คำนวณราคากลางโดย  </v>
      </c>
      <c r="C8" s="553"/>
      <c r="D8" s="553"/>
      <c r="E8" s="553"/>
      <c r="F8" s="553"/>
      <c r="G8" s="553"/>
      <c r="H8" s="553"/>
    </row>
    <row r="9" spans="2:8" ht="23.25" customHeight="1">
      <c r="B9" s="70"/>
      <c r="C9" s="36"/>
      <c r="D9" s="37"/>
      <c r="E9" s="551" t="s">
        <v>55</v>
      </c>
      <c r="F9" s="551"/>
      <c r="G9" s="551"/>
      <c r="H9" s="551"/>
    </row>
    <row r="10" spans="2:8" ht="32.25" customHeight="1">
      <c r="B10" s="38" t="s">
        <v>13</v>
      </c>
      <c r="C10" s="555" t="s">
        <v>15</v>
      </c>
      <c r="D10" s="556"/>
      <c r="E10" s="39" t="s">
        <v>67</v>
      </c>
      <c r="F10" s="39" t="s">
        <v>68</v>
      </c>
      <c r="G10" s="40" t="s">
        <v>61</v>
      </c>
      <c r="H10" s="38" t="s">
        <v>14</v>
      </c>
    </row>
    <row r="11" spans="2:8" ht="22.5" customHeight="1">
      <c r="B11" s="41"/>
      <c r="C11" s="549" t="s">
        <v>101</v>
      </c>
      <c r="D11" s="550"/>
      <c r="E11" s="42">
        <f>'สวนที่2-ครุภันจัดชื(ปร4) (2)'!K237</f>
        <v>0</v>
      </c>
      <c r="F11" s="42">
        <f>E11*7/100</f>
        <v>0</v>
      </c>
      <c r="G11" s="390">
        <f>E11+F11</f>
        <v>0</v>
      </c>
      <c r="H11" s="44"/>
    </row>
    <row r="12" spans="2:8" ht="22.5" customHeight="1">
      <c r="B12" s="45"/>
      <c r="C12" s="544"/>
      <c r="D12" s="545"/>
      <c r="E12" s="42"/>
      <c r="F12" s="42"/>
      <c r="G12" s="391"/>
      <c r="H12" s="46"/>
    </row>
    <row r="13" spans="2:8" ht="22.5" customHeight="1">
      <c r="B13" s="45"/>
      <c r="C13" s="544"/>
      <c r="D13" s="545"/>
      <c r="E13" s="42"/>
      <c r="F13" s="42"/>
      <c r="G13" s="391"/>
      <c r="H13" s="46"/>
    </row>
    <row r="14" spans="2:8" ht="22.5" customHeight="1">
      <c r="B14" s="45"/>
      <c r="C14" s="544"/>
      <c r="D14" s="545"/>
      <c r="E14" s="42"/>
      <c r="F14" s="42"/>
      <c r="G14" s="391"/>
      <c r="H14" s="46"/>
    </row>
    <row r="15" spans="2:8" ht="22.5" customHeight="1">
      <c r="B15" s="45"/>
      <c r="C15" s="544"/>
      <c r="D15" s="545"/>
      <c r="E15" s="42"/>
      <c r="F15" s="42"/>
      <c r="G15" s="392"/>
      <c r="H15" s="46"/>
    </row>
    <row r="16" spans="2:8" ht="22.5" customHeight="1">
      <c r="B16" s="45"/>
      <c r="C16" s="49"/>
      <c r="D16" s="49"/>
      <c r="E16" s="42"/>
      <c r="F16" s="42"/>
      <c r="G16" s="392"/>
      <c r="H16" s="46"/>
    </row>
    <row r="17" spans="2:10" ht="22.5" customHeight="1">
      <c r="B17" s="45"/>
      <c r="C17" s="49"/>
      <c r="D17" s="50"/>
      <c r="E17" s="42"/>
      <c r="F17" s="42"/>
      <c r="G17" s="42"/>
      <c r="H17" s="46"/>
    </row>
    <row r="18" spans="2:10" ht="22.5" customHeight="1">
      <c r="B18" s="45"/>
      <c r="C18" s="49"/>
      <c r="D18" s="51"/>
      <c r="E18" s="42"/>
      <c r="F18" s="42"/>
      <c r="G18" s="42"/>
      <c r="H18" s="46"/>
    </row>
    <row r="19" spans="2:10" ht="22.5" customHeight="1">
      <c r="B19" s="45"/>
      <c r="C19" s="49"/>
      <c r="D19" s="50"/>
      <c r="E19" s="42"/>
      <c r="F19" s="42"/>
      <c r="G19" s="42"/>
      <c r="H19" s="46"/>
    </row>
    <row r="20" spans="2:10" ht="22.5" customHeight="1">
      <c r="B20" s="45"/>
      <c r="C20" s="49"/>
      <c r="D20" s="51"/>
      <c r="E20" s="42"/>
      <c r="F20" s="42"/>
      <c r="G20" s="42"/>
      <c r="H20" s="46"/>
    </row>
    <row r="21" spans="2:10" ht="22.5" customHeight="1">
      <c r="B21" s="45"/>
      <c r="C21" s="49"/>
      <c r="D21" s="51"/>
      <c r="E21" s="42"/>
      <c r="F21" s="42"/>
      <c r="G21" s="42"/>
      <c r="H21" s="46"/>
    </row>
    <row r="22" spans="2:10" ht="22.5" customHeight="1">
      <c r="B22" s="52"/>
      <c r="C22" s="53"/>
      <c r="D22" s="54"/>
      <c r="E22" s="55"/>
      <c r="F22" s="55"/>
      <c r="G22" s="55"/>
      <c r="H22" s="56"/>
    </row>
    <row r="23" spans="2:10" ht="22.5" customHeight="1" thickBot="1">
      <c r="B23" s="57"/>
      <c r="C23" s="58"/>
      <c r="D23" s="59"/>
      <c r="E23" s="60"/>
      <c r="F23" s="61" t="s">
        <v>65</v>
      </c>
      <c r="G23" s="393">
        <f>SUM(G11:G22)</f>
        <v>0</v>
      </c>
      <c r="H23" s="46"/>
    </row>
    <row r="24" spans="2:10" ht="22.5" thickTop="1"/>
    <row r="26" spans="2:10">
      <c r="B26" s="554"/>
      <c r="C26" s="554"/>
      <c r="D26" s="554"/>
      <c r="E26" s="554"/>
      <c r="F26" s="554"/>
      <c r="G26" s="554"/>
      <c r="H26" s="554"/>
    </row>
    <row r="27" spans="2:10">
      <c r="B27" s="554"/>
      <c r="C27" s="554"/>
      <c r="D27" s="554"/>
      <c r="E27" s="554"/>
      <c r="F27" s="554"/>
      <c r="G27" s="554"/>
      <c r="H27" s="554"/>
    </row>
    <row r="28" spans="2:10">
      <c r="B28" s="554"/>
      <c r="C28" s="554"/>
      <c r="D28" s="554"/>
      <c r="E28" s="554"/>
      <c r="F28" s="554"/>
      <c r="G28" s="554"/>
      <c r="H28" s="554"/>
    </row>
    <row r="29" spans="2:10">
      <c r="B29" s="554"/>
      <c r="C29" s="554"/>
      <c r="D29" s="554"/>
      <c r="E29" s="554"/>
      <c r="F29" s="554"/>
      <c r="G29" s="554"/>
      <c r="H29" s="554"/>
    </row>
    <row r="30" spans="2:10">
      <c r="B30" s="554"/>
      <c r="C30" s="554"/>
      <c r="D30" s="554"/>
      <c r="E30" s="554"/>
      <c r="F30" s="554"/>
      <c r="G30" s="554"/>
      <c r="H30" s="554"/>
    </row>
    <row r="31" spans="2:10" s="35" customFormat="1" ht="27.75">
      <c r="B31" s="394"/>
      <c r="C31" s="394"/>
      <c r="D31" s="543"/>
      <c r="E31" s="543"/>
      <c r="F31" s="543"/>
      <c r="G31" s="543"/>
      <c r="H31" s="543"/>
      <c r="I31" s="543"/>
      <c r="J31" s="543"/>
    </row>
    <row r="32" spans="2:10" s="35" customFormat="1" ht="27.75">
      <c r="B32" s="394"/>
      <c r="C32" s="394"/>
      <c r="D32" s="509"/>
      <c r="E32" s="509"/>
      <c r="F32" s="319"/>
      <c r="G32" s="319"/>
      <c r="H32" s="319"/>
      <c r="I32" s="319"/>
      <c r="J32" s="319"/>
    </row>
    <row r="33" spans="2:10" s="35" customFormat="1" ht="27.75">
      <c r="B33" s="394"/>
      <c r="C33" s="394"/>
      <c r="D33" s="141"/>
      <c r="E33" s="141"/>
      <c r="F33" s="141"/>
      <c r="G33" s="141"/>
      <c r="H33" s="141"/>
      <c r="I33" s="141"/>
      <c r="J33" s="320"/>
    </row>
    <row r="34" spans="2:10" s="35" customFormat="1" ht="27.75">
      <c r="B34" s="394"/>
      <c r="C34" s="394"/>
      <c r="D34" s="543"/>
      <c r="E34" s="543"/>
      <c r="F34" s="543"/>
      <c r="G34" s="543"/>
      <c r="H34" s="543"/>
      <c r="I34" s="543"/>
      <c r="J34" s="543"/>
    </row>
    <row r="35" spans="2:10" s="35" customFormat="1" ht="27.75">
      <c r="B35" s="394"/>
      <c r="C35" s="394"/>
      <c r="D35" s="510"/>
      <c r="E35" s="510"/>
      <c r="F35" s="147"/>
      <c r="G35" s="147"/>
      <c r="H35" s="147"/>
      <c r="I35" s="319"/>
      <c r="J35" s="319"/>
    </row>
    <row r="36" spans="2:10" s="35" customFormat="1" ht="27.75">
      <c r="B36" s="394"/>
      <c r="C36" s="394"/>
      <c r="D36" s="143"/>
      <c r="E36" s="141"/>
      <c r="F36" s="141"/>
      <c r="G36" s="141"/>
      <c r="H36" s="141"/>
      <c r="I36" s="141"/>
      <c r="J36" s="141"/>
    </row>
    <row r="37" spans="2:10" s="35" customFormat="1" ht="27.75">
      <c r="D37" s="543"/>
      <c r="E37" s="543"/>
      <c r="F37" s="543"/>
      <c r="G37" s="543"/>
      <c r="H37" s="543"/>
      <c r="I37" s="543"/>
      <c r="J37" s="543"/>
    </row>
    <row r="38" spans="2:10" s="35" customFormat="1" ht="27.75">
      <c r="D38" s="509"/>
      <c r="E38" s="509"/>
      <c r="F38" s="319"/>
      <c r="G38" s="319"/>
      <c r="H38" s="319"/>
      <c r="I38" s="319"/>
      <c r="J38" s="144"/>
    </row>
    <row r="39" spans="2:10" s="35" customFormat="1"/>
  </sheetData>
  <mergeCells count="24">
    <mergeCell ref="C11:D11"/>
    <mergeCell ref="C12:D12"/>
    <mergeCell ref="B8:H8"/>
    <mergeCell ref="E9:H9"/>
    <mergeCell ref="B1:H1"/>
    <mergeCell ref="B5:H5"/>
    <mergeCell ref="B6:H6"/>
    <mergeCell ref="B7:H7"/>
    <mergeCell ref="C10:D10"/>
    <mergeCell ref="B3:H3"/>
    <mergeCell ref="C13:D13"/>
    <mergeCell ref="C14:D14"/>
    <mergeCell ref="B26:H26"/>
    <mergeCell ref="B27:H27"/>
    <mergeCell ref="B28:H28"/>
    <mergeCell ref="D38:E38"/>
    <mergeCell ref="D32:E32"/>
    <mergeCell ref="D34:J34"/>
    <mergeCell ref="D37:J37"/>
    <mergeCell ref="C15:D15"/>
    <mergeCell ref="B29:H29"/>
    <mergeCell ref="B30:H30"/>
    <mergeCell ref="D31:J31"/>
    <mergeCell ref="D35:E35"/>
  </mergeCells>
  <phoneticPr fontId="45" type="noConversion"/>
  <pageMargins left="0.39" right="0.23" top="0.73" bottom="0.67" header="0.5" footer="0.5"/>
  <pageSetup paperSize="9" scale="90" orientation="portrait" r:id="rId1"/>
  <headerFooter alignWithMargins="0">
    <oddHeader>&amp;R&amp;14แบบปร.5 (ข)   แผ่นที่&amp;P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R314"/>
  <sheetViews>
    <sheetView view="pageBreakPreview" topLeftCell="B300" zoomScale="50" zoomScaleSheetLayoutView="50" workbookViewId="0">
      <selection activeCell="V299" sqref="V299"/>
    </sheetView>
  </sheetViews>
  <sheetFormatPr defaultColWidth="9.1640625" defaultRowHeight="27.75"/>
  <cols>
    <col min="1" max="1" width="6.6640625" style="33" hidden="1" customWidth="1"/>
    <col min="2" max="2" width="5.6640625" style="180" customWidth="1"/>
    <col min="3" max="3" width="5.5" style="313" customWidth="1"/>
    <col min="4" max="4" width="66.6640625" style="314" customWidth="1"/>
    <col min="5" max="5" width="9" style="314" customWidth="1"/>
    <col min="6" max="6" width="14" style="314" customWidth="1"/>
    <col min="7" max="7" width="16.6640625" style="315" customWidth="1"/>
    <col min="8" max="8" width="18.6640625" style="315" customWidth="1"/>
    <col min="9" max="9" width="18" style="315" customWidth="1"/>
    <col min="10" max="10" width="18.1640625" style="316" customWidth="1"/>
    <col min="11" max="11" width="23.1640625" style="317" customWidth="1"/>
    <col min="12" max="12" width="21.1640625" style="318" customWidth="1"/>
    <col min="13" max="13" width="9.1640625" style="33"/>
    <col min="14" max="14" width="14.5" style="33" bestFit="1" customWidth="1"/>
    <col min="15" max="15" width="9.6640625" style="33" bestFit="1" customWidth="1"/>
    <col min="16" max="16384" width="9.1640625" style="33"/>
  </cols>
  <sheetData>
    <row r="1" spans="2:12" ht="35.25" customHeight="1">
      <c r="B1" s="615" t="s">
        <v>50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2:12" ht="22.5" customHeight="1">
      <c r="B2" s="603" t="s">
        <v>501</v>
      </c>
      <c r="C2" s="603"/>
      <c r="D2" s="603"/>
      <c r="E2" s="603"/>
      <c r="F2" s="603"/>
      <c r="G2" s="603"/>
      <c r="H2" s="603"/>
      <c r="I2" s="603"/>
      <c r="J2" s="603"/>
      <c r="K2" s="603"/>
      <c r="L2" s="603"/>
    </row>
    <row r="3" spans="2:12" ht="24" customHeight="1">
      <c r="B3" s="616" t="str">
        <f>ปร5!A3</f>
        <v>ชื่อโครงการ/งานก่อสร้างอาคารโรงงานนวัตกรรมแปรรูปสินค้าเกษตร</v>
      </c>
      <c r="C3" s="617"/>
      <c r="D3" s="617"/>
      <c r="E3" s="617"/>
      <c r="F3" s="617"/>
      <c r="G3" s="617"/>
      <c r="H3" s="617"/>
      <c r="I3" s="617"/>
      <c r="J3" s="617"/>
      <c r="K3" s="617"/>
      <c r="L3" s="618"/>
    </row>
    <row r="4" spans="2:12">
      <c r="B4" s="603" t="s">
        <v>105</v>
      </c>
      <c r="C4" s="603"/>
      <c r="D4" s="603"/>
      <c r="E4" s="603"/>
      <c r="F4" s="603"/>
      <c r="G4" s="603"/>
      <c r="H4" s="603"/>
      <c r="I4" s="603"/>
      <c r="J4" s="603"/>
      <c r="K4" s="603"/>
      <c r="L4" s="603"/>
    </row>
    <row r="5" spans="2:12">
      <c r="B5" s="603" t="s">
        <v>104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</row>
    <row r="6" spans="2:12">
      <c r="B6" s="603" t="str">
        <f>ปร5!A6</f>
        <v xml:space="preserve">คำนวณราคากลางโดย  </v>
      </c>
      <c r="C6" s="603"/>
      <c r="D6" s="603"/>
      <c r="E6" s="603"/>
      <c r="F6" s="603"/>
      <c r="G6" s="603"/>
      <c r="H6" s="603"/>
      <c r="I6" s="603"/>
      <c r="J6" s="603"/>
      <c r="K6" s="603"/>
      <c r="L6" s="603"/>
    </row>
    <row r="7" spans="2:12" ht="28.5" thickBot="1">
      <c r="B7" s="604" t="s">
        <v>55</v>
      </c>
      <c r="C7" s="605"/>
      <c r="D7" s="605"/>
      <c r="E7" s="605"/>
      <c r="F7" s="605"/>
      <c r="G7" s="605"/>
      <c r="H7" s="605"/>
      <c r="I7" s="605"/>
      <c r="J7" s="605"/>
      <c r="K7" s="605"/>
      <c r="L7" s="606" t="s">
        <v>55</v>
      </c>
    </row>
    <row r="8" spans="2:12" ht="22.15" customHeight="1" thickTop="1">
      <c r="B8" s="597" t="s">
        <v>13</v>
      </c>
      <c r="C8" s="607" t="s">
        <v>15</v>
      </c>
      <c r="D8" s="608"/>
      <c r="E8" s="597" t="s">
        <v>16</v>
      </c>
      <c r="F8" s="597" t="s">
        <v>17</v>
      </c>
      <c r="G8" s="231" t="s">
        <v>18</v>
      </c>
      <c r="H8" s="231"/>
      <c r="I8" s="232" t="s">
        <v>19</v>
      </c>
      <c r="J8" s="233"/>
      <c r="K8" s="234" t="s">
        <v>20</v>
      </c>
      <c r="L8" s="595" t="s">
        <v>14</v>
      </c>
    </row>
    <row r="9" spans="2:12" ht="22.15" customHeight="1">
      <c r="B9" s="598"/>
      <c r="C9" s="609"/>
      <c r="D9" s="610"/>
      <c r="E9" s="598"/>
      <c r="F9" s="598"/>
      <c r="G9" s="163" t="s">
        <v>51</v>
      </c>
      <c r="H9" s="163" t="s">
        <v>52</v>
      </c>
      <c r="I9" s="163" t="s">
        <v>51</v>
      </c>
      <c r="J9" s="163" t="s">
        <v>52</v>
      </c>
      <c r="K9" s="235" t="s">
        <v>53</v>
      </c>
      <c r="L9" s="596"/>
    </row>
    <row r="10" spans="2:12" ht="22.15" customHeight="1">
      <c r="B10" s="159"/>
      <c r="C10" s="619" t="s">
        <v>91</v>
      </c>
      <c r="D10" s="620"/>
      <c r="E10" s="159"/>
      <c r="F10" s="236"/>
      <c r="G10" s="159"/>
      <c r="H10" s="159"/>
      <c r="I10" s="159"/>
      <c r="J10" s="159"/>
      <c r="K10" s="237"/>
      <c r="L10" s="238"/>
    </row>
    <row r="11" spans="2:12" ht="22.15" customHeight="1">
      <c r="B11" s="160"/>
      <c r="C11" s="625" t="s">
        <v>70</v>
      </c>
      <c r="D11" s="626"/>
      <c r="E11" s="239"/>
      <c r="F11" s="240"/>
      <c r="G11" s="241"/>
      <c r="H11" s="239"/>
      <c r="I11" s="242"/>
      <c r="J11" s="242"/>
      <c r="K11" s="243"/>
      <c r="L11" s="244"/>
    </row>
    <row r="12" spans="2:12" ht="22.15" customHeight="1">
      <c r="B12" s="160">
        <v>1</v>
      </c>
      <c r="C12" s="611" t="s">
        <v>98</v>
      </c>
      <c r="D12" s="612"/>
      <c r="E12" s="245" t="s">
        <v>21</v>
      </c>
      <c r="F12" s="246"/>
      <c r="G12" s="247"/>
      <c r="H12" s="248"/>
      <c r="I12" s="249"/>
      <c r="J12" s="249"/>
      <c r="K12" s="234">
        <f>K65</f>
        <v>0</v>
      </c>
      <c r="L12" s="250"/>
    </row>
    <row r="13" spans="2:12" ht="22.15" customHeight="1">
      <c r="B13" s="160">
        <v>2</v>
      </c>
      <c r="C13" s="611" t="s">
        <v>71</v>
      </c>
      <c r="D13" s="612"/>
      <c r="E13" s="245" t="s">
        <v>21</v>
      </c>
      <c r="F13" s="251"/>
      <c r="G13" s="247"/>
      <c r="H13" s="245"/>
      <c r="I13" s="249"/>
      <c r="J13" s="249"/>
      <c r="K13" s="252">
        <f>K127</f>
        <v>0</v>
      </c>
      <c r="L13" s="253"/>
    </row>
    <row r="14" spans="2:12" ht="22.15" customHeight="1">
      <c r="B14" s="160">
        <v>3</v>
      </c>
      <c r="C14" s="611" t="s">
        <v>72</v>
      </c>
      <c r="D14" s="612"/>
      <c r="E14" s="245" t="s">
        <v>21</v>
      </c>
      <c r="F14" s="254"/>
      <c r="G14" s="247"/>
      <c r="H14" s="245"/>
      <c r="I14" s="249"/>
      <c r="J14" s="249"/>
      <c r="K14" s="252">
        <f>K237</f>
        <v>0</v>
      </c>
      <c r="L14" s="250"/>
    </row>
    <row r="15" spans="2:12" ht="22.15" customHeight="1">
      <c r="B15" s="161">
        <v>4</v>
      </c>
      <c r="C15" s="611" t="s">
        <v>106</v>
      </c>
      <c r="D15" s="612"/>
      <c r="E15" s="428" t="s">
        <v>21</v>
      </c>
      <c r="F15" s="246"/>
      <c r="G15" s="249"/>
      <c r="H15" s="249"/>
      <c r="I15" s="249"/>
      <c r="J15" s="249"/>
      <c r="K15" s="252">
        <f>K291</f>
        <v>0</v>
      </c>
      <c r="L15" s="250"/>
    </row>
    <row r="16" spans="2:12" ht="22.15" customHeight="1">
      <c r="B16" s="161"/>
      <c r="C16" s="621"/>
      <c r="D16" s="622"/>
      <c r="E16" s="249"/>
      <c r="F16" s="246"/>
      <c r="G16" s="249"/>
      <c r="H16" s="249"/>
      <c r="I16" s="249"/>
      <c r="J16" s="249"/>
      <c r="K16" s="255"/>
      <c r="L16" s="250"/>
    </row>
    <row r="17" spans="2:12" ht="22.15" customHeight="1">
      <c r="B17" s="161"/>
      <c r="C17" s="601"/>
      <c r="D17" s="602"/>
      <c r="E17" s="242"/>
      <c r="F17" s="240"/>
      <c r="G17" s="242"/>
      <c r="H17" s="242"/>
      <c r="I17" s="242"/>
      <c r="J17" s="242"/>
      <c r="K17" s="256"/>
      <c r="L17" s="250"/>
    </row>
    <row r="18" spans="2:12" ht="22.15" customHeight="1">
      <c r="B18" s="161"/>
      <c r="C18" s="601"/>
      <c r="D18" s="602"/>
      <c r="E18" s="242"/>
      <c r="F18" s="240"/>
      <c r="G18" s="242"/>
      <c r="H18" s="242"/>
      <c r="I18" s="242"/>
      <c r="J18" s="242"/>
      <c r="K18" s="256"/>
      <c r="L18" s="250"/>
    </row>
    <row r="19" spans="2:12" ht="22.15" customHeight="1">
      <c r="B19" s="161"/>
      <c r="C19" s="601"/>
      <c r="D19" s="602"/>
      <c r="E19" s="242"/>
      <c r="F19" s="240"/>
      <c r="G19" s="242"/>
      <c r="H19" s="242"/>
      <c r="I19" s="242"/>
      <c r="J19" s="242"/>
      <c r="K19" s="256"/>
      <c r="L19" s="250"/>
    </row>
    <row r="20" spans="2:12" ht="22.15" customHeight="1">
      <c r="B20" s="161"/>
      <c r="C20" s="601"/>
      <c r="D20" s="602"/>
      <c r="E20" s="242"/>
      <c r="F20" s="240"/>
      <c r="G20" s="242"/>
      <c r="H20" s="242"/>
      <c r="I20" s="242"/>
      <c r="J20" s="242"/>
      <c r="K20" s="256"/>
      <c r="L20" s="250"/>
    </row>
    <row r="21" spans="2:12" ht="22.15" customHeight="1">
      <c r="B21" s="161"/>
      <c r="C21" s="601"/>
      <c r="D21" s="602"/>
      <c r="E21" s="242"/>
      <c r="F21" s="240"/>
      <c r="G21" s="242"/>
      <c r="H21" s="242"/>
      <c r="I21" s="242"/>
      <c r="J21" s="242"/>
      <c r="K21" s="256"/>
      <c r="L21" s="250"/>
    </row>
    <row r="22" spans="2:12" ht="22.15" customHeight="1">
      <c r="B22" s="161"/>
      <c r="C22" s="601"/>
      <c r="D22" s="602"/>
      <c r="E22" s="242"/>
      <c r="F22" s="240"/>
      <c r="G22" s="242"/>
      <c r="H22" s="242"/>
      <c r="I22" s="242"/>
      <c r="J22" s="242"/>
      <c r="K22" s="256"/>
      <c r="L22" s="250"/>
    </row>
    <row r="23" spans="2:12" ht="22.15" customHeight="1">
      <c r="B23" s="161"/>
      <c r="C23" s="601"/>
      <c r="D23" s="602"/>
      <c r="E23" s="242"/>
      <c r="F23" s="240"/>
      <c r="G23" s="242"/>
      <c r="H23" s="242"/>
      <c r="I23" s="242"/>
      <c r="J23" s="242"/>
      <c r="K23" s="256"/>
      <c r="L23" s="250"/>
    </row>
    <row r="24" spans="2:12" ht="22.15" customHeight="1">
      <c r="B24" s="161"/>
      <c r="C24" s="601"/>
      <c r="D24" s="602"/>
      <c r="E24" s="242"/>
      <c r="F24" s="240"/>
      <c r="G24" s="242"/>
      <c r="H24" s="242"/>
      <c r="I24" s="242"/>
      <c r="J24" s="242"/>
      <c r="K24" s="256"/>
      <c r="L24" s="250"/>
    </row>
    <row r="25" spans="2:12" ht="22.15" customHeight="1">
      <c r="B25" s="161"/>
      <c r="C25" s="601"/>
      <c r="D25" s="602"/>
      <c r="E25" s="242"/>
      <c r="F25" s="240"/>
      <c r="G25" s="242"/>
      <c r="H25" s="242"/>
      <c r="I25" s="242"/>
      <c r="J25" s="242"/>
      <c r="K25" s="256"/>
      <c r="L25" s="250"/>
    </row>
    <row r="26" spans="2:12" ht="22.15" customHeight="1">
      <c r="B26" s="161"/>
      <c r="C26" s="601"/>
      <c r="D26" s="602"/>
      <c r="E26" s="242"/>
      <c r="F26" s="240"/>
      <c r="G26" s="242"/>
      <c r="H26" s="242"/>
      <c r="I26" s="242"/>
      <c r="J26" s="242"/>
      <c r="K26" s="256"/>
      <c r="L26" s="250"/>
    </row>
    <row r="27" spans="2:12" ht="22.15" customHeight="1">
      <c r="B27" s="161"/>
      <c r="C27" s="601"/>
      <c r="D27" s="602"/>
      <c r="E27" s="242"/>
      <c r="F27" s="240"/>
      <c r="G27" s="242"/>
      <c r="H27" s="242"/>
      <c r="I27" s="242"/>
      <c r="J27" s="242"/>
      <c r="K27" s="256"/>
      <c r="L27" s="250"/>
    </row>
    <row r="28" spans="2:12" ht="22.15" customHeight="1">
      <c r="B28" s="161"/>
      <c r="C28" s="601"/>
      <c r="D28" s="602"/>
      <c r="E28" s="239"/>
      <c r="F28" s="240"/>
      <c r="G28" s="242"/>
      <c r="H28" s="239"/>
      <c r="I28" s="242"/>
      <c r="J28" s="242"/>
      <c r="K28" s="256"/>
      <c r="L28" s="250"/>
    </row>
    <row r="29" spans="2:12" ht="22.15" customHeight="1">
      <c r="B29" s="161"/>
      <c r="C29" s="601"/>
      <c r="D29" s="602"/>
      <c r="E29" s="239"/>
      <c r="F29" s="240"/>
      <c r="G29" s="242"/>
      <c r="H29" s="239"/>
      <c r="I29" s="242"/>
      <c r="J29" s="242"/>
      <c r="K29" s="256"/>
      <c r="L29" s="250"/>
    </row>
    <row r="30" spans="2:12" ht="22.15" customHeight="1">
      <c r="B30" s="161"/>
      <c r="C30" s="601"/>
      <c r="D30" s="602"/>
      <c r="E30" s="239"/>
      <c r="F30" s="240"/>
      <c r="G30" s="242"/>
      <c r="H30" s="239"/>
      <c r="I30" s="242"/>
      <c r="J30" s="242"/>
      <c r="K30" s="256"/>
      <c r="L30" s="250"/>
    </row>
    <row r="31" spans="2:12" ht="22.15" customHeight="1">
      <c r="B31" s="161"/>
      <c r="C31" s="601"/>
      <c r="D31" s="602"/>
      <c r="E31" s="239"/>
      <c r="F31" s="240"/>
      <c r="G31" s="242"/>
      <c r="H31" s="239"/>
      <c r="I31" s="242"/>
      <c r="J31" s="242"/>
      <c r="K31" s="256"/>
      <c r="L31" s="250"/>
    </row>
    <row r="32" spans="2:12" ht="22.15" customHeight="1">
      <c r="B32" s="161"/>
      <c r="C32" s="601"/>
      <c r="D32" s="602"/>
      <c r="E32" s="239"/>
      <c r="F32" s="240"/>
      <c r="G32" s="242"/>
      <c r="H32" s="239"/>
      <c r="I32" s="242"/>
      <c r="J32" s="242"/>
      <c r="K32" s="256"/>
      <c r="L32" s="250"/>
    </row>
    <row r="33" spans="2:17" ht="22.15" customHeight="1">
      <c r="B33" s="161"/>
      <c r="C33" s="601"/>
      <c r="D33" s="602"/>
      <c r="E33" s="239"/>
      <c r="F33" s="240"/>
      <c r="G33" s="242"/>
      <c r="H33" s="239"/>
      <c r="I33" s="242"/>
      <c r="J33" s="242"/>
      <c r="K33" s="256"/>
      <c r="L33" s="250"/>
    </row>
    <row r="34" spans="2:17" ht="22.15" customHeight="1">
      <c r="B34" s="161"/>
      <c r="C34" s="601"/>
      <c r="D34" s="602"/>
      <c r="E34" s="239"/>
      <c r="F34" s="240"/>
      <c r="G34" s="242"/>
      <c r="H34" s="239"/>
      <c r="I34" s="242"/>
      <c r="J34" s="242"/>
      <c r="K34" s="256"/>
      <c r="L34" s="250"/>
    </row>
    <row r="35" spans="2:17" ht="22.15" customHeight="1">
      <c r="B35" s="161"/>
      <c r="C35" s="601"/>
      <c r="D35" s="602"/>
      <c r="E35" s="239"/>
      <c r="F35" s="240"/>
      <c r="G35" s="242"/>
      <c r="H35" s="239"/>
      <c r="I35" s="242"/>
      <c r="J35" s="242"/>
      <c r="K35" s="256"/>
      <c r="L35" s="250"/>
    </row>
    <row r="36" spans="2:17" ht="22.15" customHeight="1">
      <c r="B36" s="162"/>
      <c r="C36" s="623"/>
      <c r="D36" s="624"/>
      <c r="E36" s="257"/>
      <c r="F36" s="258"/>
      <c r="G36" s="259"/>
      <c r="H36" s="257"/>
      <c r="I36" s="259"/>
      <c r="J36" s="259"/>
      <c r="K36" s="260"/>
      <c r="L36" s="261"/>
    </row>
    <row r="37" spans="2:17" ht="22.15" customHeight="1">
      <c r="B37" s="163"/>
      <c r="C37" s="567" t="s">
        <v>93</v>
      </c>
      <c r="D37" s="568"/>
      <c r="E37" s="262"/>
      <c r="F37" s="263"/>
      <c r="G37" s="262"/>
      <c r="H37" s="262"/>
      <c r="I37" s="264"/>
      <c r="J37" s="262"/>
      <c r="K37" s="265">
        <f>SUM(K10:K36)</f>
        <v>0</v>
      </c>
      <c r="L37" s="266"/>
    </row>
    <row r="38" spans="2:17" ht="22.15" customHeight="1">
      <c r="B38" s="164">
        <v>1</v>
      </c>
      <c r="C38" s="627" t="s">
        <v>98</v>
      </c>
      <c r="D38" s="628"/>
      <c r="E38" s="267"/>
      <c r="F38" s="268"/>
      <c r="G38" s="257"/>
      <c r="H38" s="257"/>
      <c r="I38" s="241"/>
      <c r="J38" s="257"/>
      <c r="K38" s="269"/>
      <c r="L38" s="270"/>
    </row>
    <row r="39" spans="2:17" ht="22.15" customHeight="1">
      <c r="B39" s="165"/>
      <c r="C39" s="587" t="s">
        <v>126</v>
      </c>
      <c r="D39" s="588"/>
      <c r="E39" s="165" t="s">
        <v>21</v>
      </c>
      <c r="F39" s="271"/>
      <c r="G39" s="272"/>
      <c r="H39" s="271"/>
      <c r="I39" s="271"/>
      <c r="J39" s="271"/>
      <c r="K39" s="273">
        <f>K71</f>
        <v>0</v>
      </c>
      <c r="L39" s="218"/>
      <c r="N39" s="274"/>
      <c r="O39" s="157"/>
      <c r="Q39" s="157"/>
    </row>
    <row r="40" spans="2:17" ht="22.15" customHeight="1">
      <c r="B40" s="165"/>
      <c r="C40" s="587" t="s">
        <v>127</v>
      </c>
      <c r="D40" s="588"/>
      <c r="E40" s="165" t="s">
        <v>21</v>
      </c>
      <c r="F40" s="271"/>
      <c r="G40" s="272"/>
      <c r="H40" s="271"/>
      <c r="I40" s="271"/>
      <c r="J40" s="271"/>
      <c r="K40" s="273">
        <f>K76</f>
        <v>0</v>
      </c>
      <c r="L40" s="218"/>
      <c r="N40" s="274"/>
      <c r="O40" s="157"/>
    </row>
    <row r="41" spans="2:17" ht="22.15" customHeight="1">
      <c r="B41" s="165"/>
      <c r="C41" s="587" t="s">
        <v>128</v>
      </c>
      <c r="D41" s="588"/>
      <c r="E41" s="165" t="s">
        <v>21</v>
      </c>
      <c r="F41" s="271"/>
      <c r="G41" s="272"/>
      <c r="H41" s="271"/>
      <c r="I41" s="271"/>
      <c r="J41" s="271"/>
      <c r="K41" s="273">
        <f>K81</f>
        <v>0</v>
      </c>
      <c r="L41" s="218"/>
      <c r="N41" s="274"/>
      <c r="O41" s="157"/>
    </row>
    <row r="42" spans="2:17" ht="22.15" customHeight="1">
      <c r="B42" s="165"/>
      <c r="C42" s="587" t="s">
        <v>129</v>
      </c>
      <c r="D42" s="588"/>
      <c r="E42" s="165" t="s">
        <v>21</v>
      </c>
      <c r="F42" s="271"/>
      <c r="G42" s="272"/>
      <c r="H42" s="271"/>
      <c r="I42" s="271"/>
      <c r="J42" s="271"/>
      <c r="K42" s="273">
        <f>K89</f>
        <v>0</v>
      </c>
      <c r="L42" s="218"/>
      <c r="N42" s="274"/>
      <c r="O42" s="157"/>
    </row>
    <row r="43" spans="2:17" ht="22.15" customHeight="1">
      <c r="B43" s="165"/>
      <c r="C43" s="587" t="s">
        <v>130</v>
      </c>
      <c r="D43" s="588"/>
      <c r="E43" s="165" t="s">
        <v>21</v>
      </c>
      <c r="F43" s="271"/>
      <c r="G43" s="272"/>
      <c r="H43" s="271"/>
      <c r="I43" s="271"/>
      <c r="J43" s="271"/>
      <c r="K43" s="273">
        <f>K92</f>
        <v>0</v>
      </c>
      <c r="L43" s="218"/>
      <c r="N43" s="274"/>
      <c r="O43" s="157"/>
      <c r="Q43" s="157"/>
    </row>
    <row r="44" spans="2:17" ht="22.15" customHeight="1">
      <c r="B44" s="165"/>
      <c r="C44" s="587" t="s">
        <v>131</v>
      </c>
      <c r="D44" s="588"/>
      <c r="E44" s="165" t="s">
        <v>21</v>
      </c>
      <c r="F44" s="271"/>
      <c r="G44" s="272"/>
      <c r="H44" s="271"/>
      <c r="I44" s="271"/>
      <c r="J44" s="271"/>
      <c r="K44" s="273">
        <f>K100</f>
        <v>0</v>
      </c>
      <c r="L44" s="218"/>
      <c r="N44" s="274"/>
      <c r="O44" s="157"/>
      <c r="Q44" s="157"/>
    </row>
    <row r="45" spans="2:17" ht="22.15" customHeight="1">
      <c r="B45" s="165"/>
      <c r="C45" s="585"/>
      <c r="D45" s="586"/>
      <c r="E45" s="165"/>
      <c r="F45" s="271"/>
      <c r="G45" s="272"/>
      <c r="H45" s="271"/>
      <c r="I45" s="271"/>
      <c r="J45" s="271"/>
      <c r="K45" s="273"/>
      <c r="L45" s="218"/>
      <c r="N45" s="154"/>
      <c r="O45" s="157"/>
    </row>
    <row r="46" spans="2:17" ht="22.15" customHeight="1">
      <c r="B46" s="165"/>
      <c r="C46" s="557"/>
      <c r="D46" s="558"/>
      <c r="E46" s="175"/>
      <c r="F46" s="230"/>
      <c r="G46" s="188"/>
      <c r="H46" s="188"/>
      <c r="I46" s="188"/>
      <c r="J46" s="188"/>
      <c r="K46" s="177"/>
      <c r="L46" s="218"/>
    </row>
    <row r="47" spans="2:17" ht="22.15" customHeight="1">
      <c r="B47" s="165"/>
      <c r="C47" s="557"/>
      <c r="D47" s="558"/>
      <c r="E47" s="175"/>
      <c r="F47" s="188"/>
      <c r="G47" s="188"/>
      <c r="H47" s="188"/>
      <c r="I47" s="188"/>
      <c r="J47" s="188"/>
      <c r="K47" s="177"/>
      <c r="L47" s="218"/>
    </row>
    <row r="48" spans="2:17" ht="22.15" customHeight="1">
      <c r="B48" s="427"/>
      <c r="C48" s="557"/>
      <c r="D48" s="558"/>
      <c r="E48" s="175"/>
      <c r="F48" s="275"/>
      <c r="G48" s="188"/>
      <c r="H48" s="188"/>
      <c r="I48" s="188"/>
      <c r="J48" s="188"/>
      <c r="K48" s="177"/>
      <c r="L48" s="218"/>
    </row>
    <row r="49" spans="2:14" ht="22.15" customHeight="1">
      <c r="B49" s="427"/>
      <c r="C49" s="559"/>
      <c r="D49" s="560"/>
      <c r="E49" s="175"/>
      <c r="F49" s="188"/>
      <c r="G49" s="276"/>
      <c r="H49" s="276"/>
      <c r="I49" s="276"/>
      <c r="J49" s="276"/>
      <c r="K49" s="177"/>
      <c r="L49" s="174"/>
    </row>
    <row r="50" spans="2:14" ht="22.15" customHeight="1">
      <c r="B50" s="427"/>
      <c r="C50" s="559"/>
      <c r="D50" s="560"/>
      <c r="E50" s="175"/>
      <c r="F50" s="276"/>
      <c r="G50" s="276"/>
      <c r="H50" s="276"/>
      <c r="I50" s="276"/>
      <c r="J50" s="276"/>
      <c r="K50" s="177"/>
      <c r="L50" s="174"/>
    </row>
    <row r="51" spans="2:14" ht="22.15" customHeight="1">
      <c r="B51" s="189"/>
      <c r="C51" s="559"/>
      <c r="D51" s="560"/>
      <c r="E51" s="175"/>
      <c r="F51" s="276"/>
      <c r="G51" s="277"/>
      <c r="H51" s="278"/>
      <c r="I51" s="279"/>
      <c r="J51" s="276"/>
      <c r="K51" s="177"/>
      <c r="L51" s="174"/>
    </row>
    <row r="52" spans="2:14" ht="22.15" customHeight="1">
      <c r="B52" s="189"/>
      <c r="C52" s="559"/>
      <c r="D52" s="560"/>
      <c r="E52" s="175"/>
      <c r="F52" s="276"/>
      <c r="G52" s="277"/>
      <c r="H52" s="278"/>
      <c r="I52" s="279"/>
      <c r="J52" s="276"/>
      <c r="K52" s="177"/>
      <c r="L52" s="174"/>
    </row>
    <row r="53" spans="2:14" ht="22.15" customHeight="1">
      <c r="B53" s="189"/>
      <c r="C53" s="559"/>
      <c r="D53" s="560"/>
      <c r="E53" s="175"/>
      <c r="F53" s="276"/>
      <c r="G53" s="277"/>
      <c r="H53" s="278"/>
      <c r="I53" s="279"/>
      <c r="J53" s="276"/>
      <c r="K53" s="177"/>
      <c r="L53" s="174"/>
    </row>
    <row r="54" spans="2:14" ht="22.15" customHeight="1">
      <c r="B54" s="189"/>
      <c r="C54" s="559"/>
      <c r="D54" s="560"/>
      <c r="E54" s="175"/>
      <c r="F54" s="276"/>
      <c r="G54" s="280"/>
      <c r="H54" s="276"/>
      <c r="I54" s="276"/>
      <c r="J54" s="276"/>
      <c r="K54" s="177"/>
      <c r="L54" s="174"/>
    </row>
    <row r="55" spans="2:14" ht="22.15" customHeight="1">
      <c r="B55" s="189"/>
      <c r="C55" s="559"/>
      <c r="D55" s="560"/>
      <c r="E55" s="175"/>
      <c r="F55" s="276"/>
      <c r="G55" s="280"/>
      <c r="H55" s="276"/>
      <c r="I55" s="276"/>
      <c r="J55" s="276"/>
      <c r="K55" s="177"/>
      <c r="L55" s="174"/>
    </row>
    <row r="56" spans="2:14" ht="22.15" customHeight="1">
      <c r="B56" s="189"/>
      <c r="C56" s="559"/>
      <c r="D56" s="560"/>
      <c r="E56" s="175"/>
      <c r="F56" s="276"/>
      <c r="G56" s="281"/>
      <c r="H56" s="276"/>
      <c r="I56" s="276"/>
      <c r="J56" s="276"/>
      <c r="K56" s="177"/>
      <c r="L56" s="174"/>
    </row>
    <row r="57" spans="2:14" ht="22.15" customHeight="1">
      <c r="B57" s="189"/>
      <c r="C57" s="559"/>
      <c r="D57" s="560"/>
      <c r="E57" s="175"/>
      <c r="F57" s="276"/>
      <c r="G57" s="281"/>
      <c r="H57" s="276"/>
      <c r="I57" s="276"/>
      <c r="J57" s="276"/>
      <c r="K57" s="177"/>
      <c r="L57" s="174"/>
    </row>
    <row r="58" spans="2:14" ht="22.15" customHeight="1">
      <c r="B58" s="189"/>
      <c r="C58" s="559"/>
      <c r="D58" s="560"/>
      <c r="E58" s="175"/>
      <c r="F58" s="276"/>
      <c r="G58" s="281"/>
      <c r="H58" s="276"/>
      <c r="I58" s="276"/>
      <c r="J58" s="276"/>
      <c r="K58" s="177"/>
      <c r="L58" s="174"/>
    </row>
    <row r="59" spans="2:14" ht="22.15" customHeight="1">
      <c r="B59" s="165"/>
      <c r="C59" s="559"/>
      <c r="D59" s="560"/>
      <c r="E59" s="175"/>
      <c r="F59" s="271"/>
      <c r="G59" s="272"/>
      <c r="H59" s="271"/>
      <c r="I59" s="271"/>
      <c r="J59" s="271"/>
      <c r="K59" s="177"/>
      <c r="L59" s="174"/>
    </row>
    <row r="60" spans="2:14" ht="22.15" customHeight="1">
      <c r="B60" s="165"/>
      <c r="C60" s="559"/>
      <c r="D60" s="560"/>
      <c r="E60" s="175"/>
      <c r="F60" s="271"/>
      <c r="G60" s="272"/>
      <c r="H60" s="271"/>
      <c r="I60" s="271"/>
      <c r="J60" s="271"/>
      <c r="K60" s="177"/>
      <c r="L60" s="174"/>
    </row>
    <row r="61" spans="2:14" ht="22.15" customHeight="1">
      <c r="B61" s="165"/>
      <c r="C61" s="559"/>
      <c r="D61" s="560"/>
      <c r="E61" s="165"/>
      <c r="F61" s="271"/>
      <c r="G61" s="272"/>
      <c r="H61" s="271"/>
      <c r="I61" s="271"/>
      <c r="J61" s="271"/>
      <c r="K61" s="282"/>
      <c r="L61" s="174"/>
    </row>
    <row r="62" spans="2:14" ht="22.15" customHeight="1">
      <c r="B62" s="165"/>
      <c r="C62" s="559"/>
      <c r="D62" s="560"/>
      <c r="E62" s="165"/>
      <c r="F62" s="271"/>
      <c r="G62" s="272"/>
      <c r="H62" s="271"/>
      <c r="I62" s="271"/>
      <c r="J62" s="271"/>
      <c r="K62" s="282"/>
      <c r="L62" s="174"/>
    </row>
    <row r="63" spans="2:14" ht="22.15" customHeight="1">
      <c r="B63" s="165"/>
      <c r="C63" s="559"/>
      <c r="D63" s="560"/>
      <c r="E63" s="165"/>
      <c r="F63" s="271"/>
      <c r="G63" s="272"/>
      <c r="H63" s="271"/>
      <c r="I63" s="271"/>
      <c r="J63" s="271"/>
      <c r="K63" s="282"/>
      <c r="L63" s="174"/>
      <c r="N63" s="183"/>
    </row>
    <row r="64" spans="2:14" ht="22.15" customHeight="1">
      <c r="B64" s="165"/>
      <c r="C64" s="559"/>
      <c r="D64" s="560"/>
      <c r="E64" s="165"/>
      <c r="F64" s="271"/>
      <c r="G64" s="272"/>
      <c r="H64" s="271"/>
      <c r="I64" s="271"/>
      <c r="J64" s="271"/>
      <c r="K64" s="282"/>
      <c r="L64" s="174"/>
      <c r="N64" s="183"/>
    </row>
    <row r="65" spans="2:12" ht="22.15" customHeight="1">
      <c r="B65" s="163"/>
      <c r="C65" s="567" t="s">
        <v>96</v>
      </c>
      <c r="D65" s="568"/>
      <c r="E65" s="262"/>
      <c r="F65" s="263"/>
      <c r="G65" s="262"/>
      <c r="H65" s="262"/>
      <c r="I65" s="264"/>
      <c r="J65" s="262"/>
      <c r="K65" s="265">
        <f>SUM(K39:K45)</f>
        <v>0</v>
      </c>
      <c r="L65" s="266"/>
    </row>
    <row r="66" spans="2:12" ht="22.15" customHeight="1">
      <c r="B66" s="165">
        <v>1</v>
      </c>
      <c r="C66" s="613" t="str">
        <f>C38</f>
        <v>หมวดงานวิศวกรรมโครงสร้าง</v>
      </c>
      <c r="D66" s="614"/>
      <c r="E66" s="283"/>
      <c r="F66" s="284"/>
      <c r="G66" s="285"/>
      <c r="H66" s="286"/>
      <c r="I66" s="285"/>
      <c r="J66" s="286"/>
      <c r="K66" s="287"/>
      <c r="L66" s="288"/>
    </row>
    <row r="67" spans="2:12" ht="22.15" customHeight="1">
      <c r="B67" s="165"/>
      <c r="C67" s="585" t="s">
        <v>126</v>
      </c>
      <c r="D67" s="586"/>
      <c r="E67" s="166"/>
      <c r="F67" s="204"/>
      <c r="G67" s="187"/>
      <c r="H67" s="167"/>
      <c r="I67" s="187"/>
      <c r="J67" s="167"/>
      <c r="K67" s="168"/>
      <c r="L67" s="218"/>
    </row>
    <row r="68" spans="2:12" ht="22.15" customHeight="1">
      <c r="B68" s="165"/>
      <c r="C68" s="575" t="s">
        <v>132</v>
      </c>
      <c r="D68" s="576"/>
      <c r="E68" s="166" t="s">
        <v>133</v>
      </c>
      <c r="F68" s="204">
        <v>30</v>
      </c>
      <c r="G68" s="187"/>
      <c r="H68" s="167">
        <f t="shared" ref="H68:H70" si="0">F68*G68</f>
        <v>0</v>
      </c>
      <c r="I68" s="187"/>
      <c r="J68" s="167">
        <f t="shared" ref="J68:J70" si="1">F68*I68</f>
        <v>0</v>
      </c>
      <c r="K68" s="168">
        <f t="shared" ref="K68:K70" si="2">H68+J68</f>
        <v>0</v>
      </c>
      <c r="L68" s="218"/>
    </row>
    <row r="69" spans="2:12" ht="22.15" customHeight="1">
      <c r="B69" s="165"/>
      <c r="C69" s="577" t="s">
        <v>134</v>
      </c>
      <c r="D69" s="578"/>
      <c r="E69" s="166" t="s">
        <v>133</v>
      </c>
      <c r="F69" s="204">
        <v>180</v>
      </c>
      <c r="G69" s="187"/>
      <c r="H69" s="167">
        <f t="shared" si="0"/>
        <v>0</v>
      </c>
      <c r="I69" s="187"/>
      <c r="J69" s="167">
        <f t="shared" si="1"/>
        <v>0</v>
      </c>
      <c r="K69" s="168">
        <f t="shared" si="2"/>
        <v>0</v>
      </c>
      <c r="L69" s="218"/>
    </row>
    <row r="70" spans="2:12" ht="22.15" customHeight="1">
      <c r="B70" s="165"/>
      <c r="C70" s="577" t="s">
        <v>135</v>
      </c>
      <c r="D70" s="578"/>
      <c r="E70" s="166" t="s">
        <v>133</v>
      </c>
      <c r="F70" s="205">
        <v>16</v>
      </c>
      <c r="G70" s="206"/>
      <c r="H70" s="171">
        <f t="shared" si="0"/>
        <v>0</v>
      </c>
      <c r="I70" s="206"/>
      <c r="J70" s="171">
        <f t="shared" si="1"/>
        <v>0</v>
      </c>
      <c r="K70" s="172">
        <f t="shared" si="2"/>
        <v>0</v>
      </c>
      <c r="L70" s="218"/>
    </row>
    <row r="71" spans="2:12" ht="22.15" customHeight="1">
      <c r="B71" s="165"/>
      <c r="C71" s="571" t="s">
        <v>21</v>
      </c>
      <c r="D71" s="572"/>
      <c r="E71" s="173"/>
      <c r="F71" s="207"/>
      <c r="G71" s="207"/>
      <c r="H71" s="207">
        <f>SUM(H68:H70)</f>
        <v>0</v>
      </c>
      <c r="I71" s="207"/>
      <c r="J71" s="207">
        <f>SUM(J68:J70)</f>
        <v>0</v>
      </c>
      <c r="K71" s="207">
        <f>SUM(K68:K70)</f>
        <v>0</v>
      </c>
      <c r="L71" s="218"/>
    </row>
    <row r="72" spans="2:12" ht="22.15" customHeight="1">
      <c r="B72" s="165"/>
      <c r="C72" s="585" t="s">
        <v>127</v>
      </c>
      <c r="D72" s="586"/>
      <c r="E72" s="166"/>
      <c r="F72" s="209"/>
      <c r="G72" s="289"/>
      <c r="H72" s="169"/>
      <c r="I72" s="289"/>
      <c r="J72" s="169"/>
      <c r="K72" s="170"/>
      <c r="L72" s="218"/>
    </row>
    <row r="73" spans="2:12" ht="22.15" customHeight="1">
      <c r="B73" s="165"/>
      <c r="C73" s="561" t="s">
        <v>136</v>
      </c>
      <c r="D73" s="562"/>
      <c r="E73" s="166" t="s">
        <v>133</v>
      </c>
      <c r="F73" s="205">
        <v>8</v>
      </c>
      <c r="G73" s="171"/>
      <c r="H73" s="171">
        <f t="shared" ref="H73:H75" si="3">F73*G73</f>
        <v>0</v>
      </c>
      <c r="I73" s="171"/>
      <c r="J73" s="171">
        <f t="shared" ref="J73:J75" si="4">F73*I73</f>
        <v>0</v>
      </c>
      <c r="K73" s="172">
        <f t="shared" ref="K73:K75" si="5">H73+J73</f>
        <v>0</v>
      </c>
      <c r="L73" s="218"/>
    </row>
    <row r="74" spans="2:12" ht="22.15" customHeight="1">
      <c r="B74" s="165"/>
      <c r="C74" s="569" t="s">
        <v>452</v>
      </c>
      <c r="D74" s="570"/>
      <c r="E74" s="166" t="s">
        <v>133</v>
      </c>
      <c r="F74" s="208">
        <v>88</v>
      </c>
      <c r="G74" s="206"/>
      <c r="H74" s="171">
        <f t="shared" si="3"/>
        <v>0</v>
      </c>
      <c r="I74" s="208"/>
      <c r="J74" s="171">
        <f t="shared" si="4"/>
        <v>0</v>
      </c>
      <c r="K74" s="172">
        <f t="shared" si="5"/>
        <v>0</v>
      </c>
      <c r="L74" s="218"/>
    </row>
    <row r="75" spans="2:12" ht="22.15" customHeight="1">
      <c r="B75" s="165"/>
      <c r="C75" s="569" t="s">
        <v>453</v>
      </c>
      <c r="D75" s="570"/>
      <c r="E75" s="166" t="s">
        <v>133</v>
      </c>
      <c r="F75" s="209">
        <v>16</v>
      </c>
      <c r="G75" s="169"/>
      <c r="H75" s="169">
        <f t="shared" si="3"/>
        <v>0</v>
      </c>
      <c r="I75" s="210"/>
      <c r="J75" s="169">
        <f t="shared" si="4"/>
        <v>0</v>
      </c>
      <c r="K75" s="170">
        <f t="shared" si="5"/>
        <v>0</v>
      </c>
      <c r="L75" s="218"/>
    </row>
    <row r="76" spans="2:12" ht="22.15" customHeight="1">
      <c r="B76" s="165"/>
      <c r="C76" s="571" t="s">
        <v>21</v>
      </c>
      <c r="D76" s="572"/>
      <c r="E76" s="173"/>
      <c r="F76" s="211"/>
      <c r="G76" s="211"/>
      <c r="H76" s="211">
        <f>SUM(H73:H75)</f>
        <v>0</v>
      </c>
      <c r="I76" s="211"/>
      <c r="J76" s="211">
        <f>SUM(J73:J75)</f>
        <v>0</v>
      </c>
      <c r="K76" s="211">
        <f>SUM(K73:K75)</f>
        <v>0</v>
      </c>
      <c r="L76" s="218"/>
    </row>
    <row r="77" spans="2:12" ht="22.15" customHeight="1">
      <c r="B77" s="165"/>
      <c r="C77" s="585" t="s">
        <v>128</v>
      </c>
      <c r="D77" s="586"/>
      <c r="E77" s="166"/>
      <c r="F77" s="204"/>
      <c r="G77" s="187"/>
      <c r="H77" s="167"/>
      <c r="I77" s="187"/>
      <c r="J77" s="167"/>
      <c r="K77" s="168"/>
      <c r="L77" s="218"/>
    </row>
    <row r="78" spans="2:12" ht="22.15" customHeight="1">
      <c r="B78" s="165"/>
      <c r="C78" s="569" t="s">
        <v>137</v>
      </c>
      <c r="D78" s="570"/>
      <c r="E78" s="217" t="s">
        <v>124</v>
      </c>
      <c r="F78" s="187">
        <v>332</v>
      </c>
      <c r="G78" s="290"/>
      <c r="H78" s="167">
        <f t="shared" ref="H78:H80" si="6">F78*G78</f>
        <v>0</v>
      </c>
      <c r="I78" s="171"/>
      <c r="J78" s="167">
        <f t="shared" ref="J78:J80" si="7">F78*I78</f>
        <v>0</v>
      </c>
      <c r="K78" s="168">
        <f>H78+J78</f>
        <v>0</v>
      </c>
      <c r="L78" s="218"/>
    </row>
    <row r="79" spans="2:12" ht="22.15" customHeight="1">
      <c r="B79" s="165"/>
      <c r="C79" s="569" t="s">
        <v>138</v>
      </c>
      <c r="D79" s="570"/>
      <c r="E79" s="217" t="s">
        <v>139</v>
      </c>
      <c r="F79" s="187">
        <v>99</v>
      </c>
      <c r="G79" s="290"/>
      <c r="H79" s="167">
        <f t="shared" si="6"/>
        <v>0</v>
      </c>
      <c r="I79" s="171"/>
      <c r="J79" s="167">
        <f t="shared" si="7"/>
        <v>0</v>
      </c>
      <c r="K79" s="168">
        <f>H79+J79</f>
        <v>0</v>
      </c>
      <c r="L79" s="220" t="s">
        <v>123</v>
      </c>
    </row>
    <row r="80" spans="2:12" ht="22.15" customHeight="1">
      <c r="B80" s="165"/>
      <c r="C80" s="569" t="s">
        <v>140</v>
      </c>
      <c r="D80" s="570"/>
      <c r="E80" s="189" t="s">
        <v>141</v>
      </c>
      <c r="F80" s="188">
        <v>83</v>
      </c>
      <c r="G80" s="188"/>
      <c r="H80" s="167">
        <f t="shared" si="6"/>
        <v>0</v>
      </c>
      <c r="I80" s="188"/>
      <c r="J80" s="167">
        <f t="shared" si="7"/>
        <v>0</v>
      </c>
      <c r="K80" s="168">
        <f>H80+J80</f>
        <v>0</v>
      </c>
      <c r="L80" s="220" t="s">
        <v>123</v>
      </c>
    </row>
    <row r="81" spans="2:12" ht="22.15" customHeight="1">
      <c r="B81" s="165"/>
      <c r="C81" s="571" t="s">
        <v>21</v>
      </c>
      <c r="D81" s="572"/>
      <c r="E81" s="173"/>
      <c r="F81" s="177"/>
      <c r="G81" s="177"/>
      <c r="H81" s="177">
        <f>SUM(H78:H80)</f>
        <v>0</v>
      </c>
      <c r="I81" s="177"/>
      <c r="J81" s="177">
        <f>SUM(J78:J80)</f>
        <v>0</v>
      </c>
      <c r="K81" s="177">
        <f>SUM(K78:K80)</f>
        <v>0</v>
      </c>
      <c r="L81" s="218"/>
    </row>
    <row r="82" spans="2:12" ht="22.15" customHeight="1">
      <c r="B82" s="165"/>
      <c r="C82" s="587" t="s">
        <v>129</v>
      </c>
      <c r="D82" s="588"/>
      <c r="E82" s="166"/>
      <c r="F82" s="204"/>
      <c r="G82" s="187"/>
      <c r="H82" s="171"/>
      <c r="I82" s="187"/>
      <c r="J82" s="171"/>
      <c r="K82" s="172"/>
      <c r="L82" s="218"/>
    </row>
    <row r="83" spans="2:12" ht="22.15" customHeight="1">
      <c r="B83" s="165"/>
      <c r="C83" s="561" t="s">
        <v>142</v>
      </c>
      <c r="D83" s="562"/>
      <c r="E83" s="166" t="s">
        <v>143</v>
      </c>
      <c r="F83" s="204">
        <v>350</v>
      </c>
      <c r="G83" s="187"/>
      <c r="H83" s="167">
        <f t="shared" ref="H83:H88" si="8">F83*G83</f>
        <v>0</v>
      </c>
      <c r="I83" s="188"/>
      <c r="J83" s="167">
        <f t="shared" ref="J83:J88" si="9">F83*I83</f>
        <v>0</v>
      </c>
      <c r="K83" s="168">
        <f t="shared" ref="K83:K88" si="10">H83+J83</f>
        <v>0</v>
      </c>
      <c r="L83" s="191" t="s">
        <v>144</v>
      </c>
    </row>
    <row r="84" spans="2:12" ht="22.15" customHeight="1">
      <c r="B84" s="165"/>
      <c r="C84" s="561" t="s">
        <v>145</v>
      </c>
      <c r="D84" s="562"/>
      <c r="E84" s="166" t="s">
        <v>143</v>
      </c>
      <c r="F84" s="204">
        <v>150</v>
      </c>
      <c r="G84" s="187"/>
      <c r="H84" s="167">
        <f t="shared" si="8"/>
        <v>0</v>
      </c>
      <c r="I84" s="187"/>
      <c r="J84" s="167">
        <f t="shared" si="9"/>
        <v>0</v>
      </c>
      <c r="K84" s="168">
        <f t="shared" si="10"/>
        <v>0</v>
      </c>
      <c r="L84" s="191" t="s">
        <v>146</v>
      </c>
    </row>
    <row r="85" spans="2:12" ht="22.15" customHeight="1">
      <c r="B85" s="165"/>
      <c r="C85" s="575" t="s">
        <v>147</v>
      </c>
      <c r="D85" s="576"/>
      <c r="E85" s="166" t="s">
        <v>143</v>
      </c>
      <c r="F85" s="204">
        <v>60</v>
      </c>
      <c r="G85" s="171"/>
      <c r="H85" s="167">
        <f t="shared" si="8"/>
        <v>0</v>
      </c>
      <c r="I85" s="171"/>
      <c r="J85" s="167">
        <f t="shared" si="9"/>
        <v>0</v>
      </c>
      <c r="K85" s="168">
        <f t="shared" si="10"/>
        <v>0</v>
      </c>
      <c r="L85" s="191" t="s">
        <v>148</v>
      </c>
    </row>
    <row r="86" spans="2:12" ht="22.15" customHeight="1">
      <c r="B86" s="165"/>
      <c r="C86" s="575" t="s">
        <v>149</v>
      </c>
      <c r="D86" s="576"/>
      <c r="E86" s="166" t="s">
        <v>143</v>
      </c>
      <c r="F86" s="204">
        <v>450</v>
      </c>
      <c r="G86" s="171"/>
      <c r="H86" s="167">
        <f t="shared" si="8"/>
        <v>0</v>
      </c>
      <c r="I86" s="171"/>
      <c r="J86" s="167">
        <f t="shared" si="9"/>
        <v>0</v>
      </c>
      <c r="K86" s="168">
        <f t="shared" si="10"/>
        <v>0</v>
      </c>
      <c r="L86" s="191" t="s">
        <v>150</v>
      </c>
    </row>
    <row r="87" spans="2:12" ht="22.15" customHeight="1">
      <c r="B87" s="165"/>
      <c r="C87" s="561" t="s">
        <v>151</v>
      </c>
      <c r="D87" s="562"/>
      <c r="E87" s="166" t="s">
        <v>141</v>
      </c>
      <c r="F87" s="204">
        <v>180</v>
      </c>
      <c r="G87" s="187"/>
      <c r="H87" s="167">
        <f t="shared" si="8"/>
        <v>0</v>
      </c>
      <c r="I87" s="187"/>
      <c r="J87" s="167">
        <f t="shared" si="9"/>
        <v>0</v>
      </c>
      <c r="K87" s="168">
        <f t="shared" si="10"/>
        <v>0</v>
      </c>
      <c r="L87" s="218"/>
    </row>
    <row r="88" spans="2:12" ht="22.15" customHeight="1">
      <c r="B88" s="165"/>
      <c r="C88" s="569" t="s">
        <v>450</v>
      </c>
      <c r="D88" s="570"/>
      <c r="E88" s="189" t="s">
        <v>124</v>
      </c>
      <c r="F88" s="188">
        <v>460</v>
      </c>
      <c r="G88" s="188"/>
      <c r="H88" s="167">
        <f t="shared" si="8"/>
        <v>0</v>
      </c>
      <c r="I88" s="188"/>
      <c r="J88" s="167">
        <f t="shared" si="9"/>
        <v>0</v>
      </c>
      <c r="K88" s="168">
        <f t="shared" si="10"/>
        <v>0</v>
      </c>
      <c r="L88" s="218"/>
    </row>
    <row r="89" spans="2:12" ht="22.15" customHeight="1">
      <c r="B89" s="165"/>
      <c r="C89" s="571" t="s">
        <v>21</v>
      </c>
      <c r="D89" s="572"/>
      <c r="E89" s="173"/>
      <c r="F89" s="177"/>
      <c r="G89" s="177"/>
      <c r="H89" s="177">
        <f>SUM(H83:H88)</f>
        <v>0</v>
      </c>
      <c r="I89" s="177"/>
      <c r="J89" s="177">
        <f>SUM(J83:J88)</f>
        <v>0</v>
      </c>
      <c r="K89" s="177">
        <f>SUM(K83:K88)</f>
        <v>0</v>
      </c>
      <c r="L89" s="218"/>
    </row>
    <row r="90" spans="2:12" ht="22.15" customHeight="1">
      <c r="B90" s="165"/>
      <c r="C90" s="587" t="s">
        <v>130</v>
      </c>
      <c r="D90" s="588"/>
      <c r="E90" s="212"/>
      <c r="F90" s="204"/>
      <c r="G90" s="187"/>
      <c r="H90" s="167"/>
      <c r="I90" s="187"/>
      <c r="J90" s="167"/>
      <c r="K90" s="168"/>
      <c r="L90" s="218"/>
    </row>
    <row r="91" spans="2:12" ht="48.75" customHeight="1">
      <c r="B91" s="165"/>
      <c r="C91" s="583" t="s">
        <v>208</v>
      </c>
      <c r="D91" s="584"/>
      <c r="E91" s="212" t="s">
        <v>124</v>
      </c>
      <c r="F91" s="188">
        <v>251</v>
      </c>
      <c r="G91" s="188"/>
      <c r="H91" s="167">
        <f t="shared" ref="H91" si="11">F91*G91</f>
        <v>0</v>
      </c>
      <c r="I91" s="188"/>
      <c r="J91" s="167">
        <f t="shared" ref="J91" si="12">F91*I91</f>
        <v>0</v>
      </c>
      <c r="K91" s="168">
        <f t="shared" ref="K91" si="13">H91+J91</f>
        <v>0</v>
      </c>
      <c r="L91" s="218"/>
    </row>
    <row r="92" spans="2:12" ht="22.15" customHeight="1">
      <c r="B92" s="165"/>
      <c r="C92" s="571" t="s">
        <v>21</v>
      </c>
      <c r="D92" s="572"/>
      <c r="E92" s="173"/>
      <c r="F92" s="177"/>
      <c r="G92" s="177"/>
      <c r="H92" s="177">
        <f>SUM(H91)</f>
        <v>0</v>
      </c>
      <c r="I92" s="177"/>
      <c r="J92" s="177">
        <f>SUM(J91)</f>
        <v>0</v>
      </c>
      <c r="K92" s="177">
        <f>SUM(K91)</f>
        <v>0</v>
      </c>
      <c r="L92" s="218"/>
    </row>
    <row r="93" spans="2:12" ht="22.15" customHeight="1">
      <c r="B93" s="165"/>
      <c r="C93" s="585" t="s">
        <v>184</v>
      </c>
      <c r="D93" s="586"/>
      <c r="E93" s="166"/>
      <c r="F93" s="188"/>
      <c r="G93" s="187"/>
      <c r="H93" s="167"/>
      <c r="I93" s="187"/>
      <c r="J93" s="167"/>
      <c r="K93" s="168"/>
      <c r="L93" s="218"/>
    </row>
    <row r="94" spans="2:12" ht="22.15" customHeight="1">
      <c r="B94" s="165"/>
      <c r="C94" s="561" t="s">
        <v>456</v>
      </c>
      <c r="D94" s="562"/>
      <c r="E94" s="166" t="s">
        <v>152</v>
      </c>
      <c r="F94" s="188">
        <v>45</v>
      </c>
      <c r="G94" s="187"/>
      <c r="H94" s="167">
        <f t="shared" ref="H94:H99" si="14">F94*G94</f>
        <v>0</v>
      </c>
      <c r="I94" s="188"/>
      <c r="J94" s="167">
        <f t="shared" ref="J94:J99" si="15">F94*I94</f>
        <v>0</v>
      </c>
      <c r="K94" s="168">
        <f t="shared" ref="K94:K99" si="16">H94+J94</f>
        <v>0</v>
      </c>
      <c r="L94" s="218"/>
    </row>
    <row r="95" spans="2:12" ht="22.15" customHeight="1">
      <c r="B95" s="165"/>
      <c r="C95" s="561" t="s">
        <v>457</v>
      </c>
      <c r="D95" s="562"/>
      <c r="E95" s="166" t="s">
        <v>152</v>
      </c>
      <c r="F95" s="188">
        <v>128</v>
      </c>
      <c r="G95" s="187"/>
      <c r="H95" s="167">
        <f t="shared" si="14"/>
        <v>0</v>
      </c>
      <c r="I95" s="187"/>
      <c r="J95" s="167">
        <f t="shared" si="15"/>
        <v>0</v>
      </c>
      <c r="K95" s="168">
        <f t="shared" si="16"/>
        <v>0</v>
      </c>
      <c r="L95" s="218"/>
    </row>
    <row r="96" spans="2:12" ht="22.15" customHeight="1">
      <c r="B96" s="165"/>
      <c r="C96" s="561" t="s">
        <v>458</v>
      </c>
      <c r="D96" s="562"/>
      <c r="E96" s="166" t="s">
        <v>152</v>
      </c>
      <c r="F96" s="188">
        <v>48</v>
      </c>
      <c r="G96" s="187"/>
      <c r="H96" s="167">
        <f t="shared" si="14"/>
        <v>0</v>
      </c>
      <c r="I96" s="187"/>
      <c r="J96" s="167">
        <f t="shared" si="15"/>
        <v>0</v>
      </c>
      <c r="K96" s="168">
        <f t="shared" si="16"/>
        <v>0</v>
      </c>
      <c r="L96" s="218"/>
    </row>
    <row r="97" spans="2:17" ht="22.15" customHeight="1">
      <c r="B97" s="165"/>
      <c r="C97" s="561" t="s">
        <v>459</v>
      </c>
      <c r="D97" s="562"/>
      <c r="E97" s="166" t="s">
        <v>152</v>
      </c>
      <c r="F97" s="188">
        <v>55</v>
      </c>
      <c r="G97" s="187"/>
      <c r="H97" s="167">
        <f t="shared" si="14"/>
        <v>0</v>
      </c>
      <c r="I97" s="187"/>
      <c r="J97" s="167">
        <f t="shared" si="15"/>
        <v>0</v>
      </c>
      <c r="K97" s="168">
        <f t="shared" si="16"/>
        <v>0</v>
      </c>
      <c r="L97" s="218"/>
    </row>
    <row r="98" spans="2:17" ht="22.15" customHeight="1">
      <c r="B98" s="165"/>
      <c r="C98" s="575" t="s">
        <v>460</v>
      </c>
      <c r="D98" s="576"/>
      <c r="E98" s="166" t="s">
        <v>152</v>
      </c>
      <c r="F98" s="188">
        <v>5</v>
      </c>
      <c r="G98" s="187"/>
      <c r="H98" s="167">
        <f t="shared" si="14"/>
        <v>0</v>
      </c>
      <c r="I98" s="187"/>
      <c r="J98" s="167">
        <f t="shared" si="15"/>
        <v>0</v>
      </c>
      <c r="K98" s="168">
        <f t="shared" si="16"/>
        <v>0</v>
      </c>
      <c r="L98" s="218"/>
    </row>
    <row r="99" spans="2:17" ht="22.15" customHeight="1">
      <c r="B99" s="165"/>
      <c r="C99" s="575" t="s">
        <v>153</v>
      </c>
      <c r="D99" s="576"/>
      <c r="E99" s="166" t="s">
        <v>124</v>
      </c>
      <c r="F99" s="188">
        <v>520</v>
      </c>
      <c r="G99" s="187"/>
      <c r="H99" s="167">
        <f t="shared" si="14"/>
        <v>0</v>
      </c>
      <c r="I99" s="187"/>
      <c r="J99" s="167">
        <f t="shared" si="15"/>
        <v>0</v>
      </c>
      <c r="K99" s="168">
        <f t="shared" si="16"/>
        <v>0</v>
      </c>
      <c r="L99" s="218"/>
    </row>
    <row r="100" spans="2:17" ht="22.15" customHeight="1">
      <c r="B100" s="165"/>
      <c r="C100" s="571" t="s">
        <v>21</v>
      </c>
      <c r="D100" s="572"/>
      <c r="E100" s="173"/>
      <c r="F100" s="177"/>
      <c r="G100" s="177"/>
      <c r="H100" s="177">
        <f>SUM(H94:H99)</f>
        <v>0</v>
      </c>
      <c r="I100" s="177"/>
      <c r="J100" s="177">
        <f>SUM(J94:J99)</f>
        <v>0</v>
      </c>
      <c r="K100" s="177">
        <f>SUM(K94:K99)</f>
        <v>0</v>
      </c>
      <c r="L100" s="288"/>
    </row>
    <row r="101" spans="2:17" ht="22.15" customHeight="1">
      <c r="B101" s="165">
        <v>2</v>
      </c>
      <c r="C101" s="291" t="s">
        <v>73</v>
      </c>
      <c r="D101" s="292"/>
      <c r="E101" s="293"/>
      <c r="F101" s="271"/>
      <c r="G101" s="272"/>
      <c r="H101" s="271"/>
      <c r="I101" s="271"/>
      <c r="J101" s="271"/>
      <c r="K101" s="294"/>
      <c r="L101" s="174"/>
    </row>
    <row r="102" spans="2:17" ht="22.15" customHeight="1">
      <c r="B102" s="165"/>
      <c r="C102" s="559" t="s">
        <v>155</v>
      </c>
      <c r="D102" s="560"/>
      <c r="E102" s="165" t="s">
        <v>21</v>
      </c>
      <c r="F102" s="271"/>
      <c r="G102" s="272"/>
      <c r="H102" s="271"/>
      <c r="I102" s="271"/>
      <c r="J102" s="271"/>
      <c r="K102" s="273">
        <f>K132</f>
        <v>0</v>
      </c>
      <c r="L102" s="174"/>
      <c r="N102" s="274"/>
      <c r="O102" s="157"/>
    </row>
    <row r="103" spans="2:17" ht="22.15" customHeight="1">
      <c r="B103" s="165"/>
      <c r="C103" s="559" t="s">
        <v>156</v>
      </c>
      <c r="D103" s="560"/>
      <c r="E103" s="165" t="s">
        <v>21</v>
      </c>
      <c r="F103" s="271"/>
      <c r="G103" s="272"/>
      <c r="H103" s="271"/>
      <c r="I103" s="271"/>
      <c r="J103" s="271"/>
      <c r="K103" s="273">
        <f>K144</f>
        <v>0</v>
      </c>
      <c r="L103" s="174"/>
      <c r="N103" s="274"/>
      <c r="O103" s="157"/>
      <c r="Q103" s="157"/>
    </row>
    <row r="104" spans="2:17" ht="22.15" customHeight="1">
      <c r="B104" s="165"/>
      <c r="C104" s="559" t="s">
        <v>157</v>
      </c>
      <c r="D104" s="560"/>
      <c r="E104" s="165" t="s">
        <v>21</v>
      </c>
      <c r="F104" s="271"/>
      <c r="G104" s="272"/>
      <c r="H104" s="271"/>
      <c r="I104" s="271"/>
      <c r="J104" s="271"/>
      <c r="K104" s="273">
        <f>K150</f>
        <v>0</v>
      </c>
      <c r="L104" s="174"/>
      <c r="N104" s="274"/>
      <c r="O104" s="157"/>
    </row>
    <row r="105" spans="2:17" ht="22.15" customHeight="1">
      <c r="B105" s="165"/>
      <c r="C105" s="589" t="s">
        <v>158</v>
      </c>
      <c r="D105" s="590"/>
      <c r="E105" s="165" t="s">
        <v>21</v>
      </c>
      <c r="F105" s="271"/>
      <c r="G105" s="272"/>
      <c r="H105" s="271"/>
      <c r="I105" s="271"/>
      <c r="J105" s="271"/>
      <c r="K105" s="273">
        <f>K163</f>
        <v>0</v>
      </c>
      <c r="L105" s="174"/>
      <c r="N105" s="274"/>
      <c r="O105" s="158"/>
      <c r="P105" s="32"/>
      <c r="Q105" s="32"/>
    </row>
    <row r="106" spans="2:17" ht="22.15" customHeight="1">
      <c r="B106" s="165"/>
      <c r="C106" s="589" t="s">
        <v>159</v>
      </c>
      <c r="D106" s="590"/>
      <c r="E106" s="165" t="s">
        <v>21</v>
      </c>
      <c r="F106" s="271"/>
      <c r="G106" s="272"/>
      <c r="H106" s="271"/>
      <c r="I106" s="271"/>
      <c r="J106" s="271"/>
      <c r="K106" s="273">
        <f>K169</f>
        <v>0</v>
      </c>
      <c r="L106" s="174"/>
      <c r="N106" s="274"/>
      <c r="O106" s="157"/>
    </row>
    <row r="107" spans="2:17" ht="22.15" customHeight="1">
      <c r="B107" s="165"/>
      <c r="C107" s="589" t="s">
        <v>160</v>
      </c>
      <c r="D107" s="590"/>
      <c r="E107" s="165" t="s">
        <v>21</v>
      </c>
      <c r="F107" s="271"/>
      <c r="G107" s="272"/>
      <c r="H107" s="271"/>
      <c r="I107" s="271"/>
      <c r="J107" s="271"/>
      <c r="K107" s="273">
        <f>K172</f>
        <v>0</v>
      </c>
      <c r="L107" s="174"/>
      <c r="N107" s="274"/>
      <c r="O107" s="157"/>
    </row>
    <row r="108" spans="2:17" ht="22.15" customHeight="1">
      <c r="B108" s="165"/>
      <c r="C108" s="589" t="s">
        <v>161</v>
      </c>
      <c r="D108" s="590"/>
      <c r="E108" s="165" t="s">
        <v>21</v>
      </c>
      <c r="F108" s="271"/>
      <c r="G108" s="272"/>
      <c r="H108" s="271"/>
      <c r="I108" s="271"/>
      <c r="J108" s="271"/>
      <c r="K108" s="273">
        <f>K179</f>
        <v>0</v>
      </c>
      <c r="L108" s="174"/>
      <c r="N108" s="274"/>
      <c r="O108" s="158"/>
      <c r="P108" s="32"/>
      <c r="Q108" s="32"/>
    </row>
    <row r="109" spans="2:17" ht="22.15" customHeight="1">
      <c r="B109" s="165"/>
      <c r="C109" s="589" t="s">
        <v>162</v>
      </c>
      <c r="D109" s="590"/>
      <c r="E109" s="165" t="s">
        <v>21</v>
      </c>
      <c r="F109" s="271"/>
      <c r="G109" s="272"/>
      <c r="H109" s="271"/>
      <c r="I109" s="271"/>
      <c r="J109" s="271"/>
      <c r="K109" s="273">
        <f>K187</f>
        <v>0</v>
      </c>
      <c r="L109" s="174"/>
      <c r="N109" s="274"/>
      <c r="O109" s="157"/>
    </row>
    <row r="110" spans="2:17" ht="22.15" customHeight="1">
      <c r="B110" s="165"/>
      <c r="C110" s="587" t="s">
        <v>174</v>
      </c>
      <c r="D110" s="588"/>
      <c r="E110" s="165" t="s">
        <v>21</v>
      </c>
      <c r="F110" s="271"/>
      <c r="G110" s="272"/>
      <c r="H110" s="271"/>
      <c r="I110" s="271"/>
      <c r="J110" s="271"/>
      <c r="K110" s="273">
        <f>K209</f>
        <v>0</v>
      </c>
      <c r="L110" s="174"/>
      <c r="N110" s="274"/>
      <c r="O110" s="158"/>
      <c r="P110" s="32"/>
      <c r="Q110" s="32"/>
    </row>
    <row r="111" spans="2:17" ht="22.15" customHeight="1">
      <c r="B111" s="165"/>
      <c r="C111" s="589"/>
      <c r="D111" s="590"/>
      <c r="E111" s="165"/>
      <c r="F111" s="271"/>
      <c r="G111" s="272"/>
      <c r="H111" s="271"/>
      <c r="I111" s="271"/>
      <c r="J111" s="271"/>
      <c r="K111" s="273"/>
      <c r="L111" s="174"/>
      <c r="N111" s="154"/>
      <c r="O111" s="158"/>
      <c r="P111" s="32"/>
    </row>
    <row r="112" spans="2:17" ht="22.15" customHeight="1">
      <c r="B112" s="165"/>
      <c r="C112" s="589"/>
      <c r="D112" s="590"/>
      <c r="E112" s="165"/>
      <c r="F112" s="271"/>
      <c r="G112" s="272"/>
      <c r="H112" s="271"/>
      <c r="I112" s="271"/>
      <c r="J112" s="271"/>
      <c r="K112" s="273"/>
      <c r="L112" s="174"/>
    </row>
    <row r="113" spans="2:12" ht="22.15" customHeight="1">
      <c r="B113" s="165"/>
      <c r="C113" s="589"/>
      <c r="D113" s="590"/>
      <c r="E113" s="165"/>
      <c r="F113" s="271"/>
      <c r="G113" s="272"/>
      <c r="H113" s="271"/>
      <c r="I113" s="271"/>
      <c r="J113" s="271"/>
      <c r="K113" s="273"/>
      <c r="L113" s="174"/>
    </row>
    <row r="114" spans="2:12" ht="22.15" customHeight="1">
      <c r="B114" s="165"/>
      <c r="C114" s="557"/>
      <c r="D114" s="558"/>
      <c r="E114" s="165"/>
      <c r="F114" s="271"/>
      <c r="G114" s="272"/>
      <c r="H114" s="271"/>
      <c r="I114" s="271"/>
      <c r="J114" s="271"/>
      <c r="K114" s="294"/>
      <c r="L114" s="174"/>
    </row>
    <row r="115" spans="2:12" ht="22.15" customHeight="1">
      <c r="B115" s="165"/>
      <c r="C115" s="557"/>
      <c r="D115" s="558"/>
      <c r="E115" s="165"/>
      <c r="F115" s="271"/>
      <c r="G115" s="272"/>
      <c r="H115" s="271"/>
      <c r="I115" s="271"/>
      <c r="J115" s="271"/>
      <c r="K115" s="294"/>
      <c r="L115" s="174"/>
    </row>
    <row r="116" spans="2:12" ht="22.15" customHeight="1">
      <c r="B116" s="165"/>
      <c r="C116" s="557"/>
      <c r="D116" s="558"/>
      <c r="E116" s="165"/>
      <c r="F116" s="271"/>
      <c r="G116" s="272"/>
      <c r="H116" s="271"/>
      <c r="I116" s="271"/>
      <c r="J116" s="271"/>
      <c r="K116" s="294"/>
      <c r="L116" s="174"/>
    </row>
    <row r="117" spans="2:12" ht="22.15" customHeight="1">
      <c r="B117" s="165"/>
      <c r="C117" s="557"/>
      <c r="D117" s="558"/>
      <c r="E117" s="165"/>
      <c r="F117" s="271"/>
      <c r="G117" s="272"/>
      <c r="H117" s="271"/>
      <c r="I117" s="271"/>
      <c r="J117" s="271"/>
      <c r="K117" s="294"/>
      <c r="L117" s="174"/>
    </row>
    <row r="118" spans="2:12" ht="22.15" customHeight="1">
      <c r="B118" s="165"/>
      <c r="C118" s="557"/>
      <c r="D118" s="558"/>
      <c r="E118" s="165"/>
      <c r="F118" s="271"/>
      <c r="G118" s="272"/>
      <c r="H118" s="271"/>
      <c r="I118" s="271"/>
      <c r="J118" s="271"/>
      <c r="K118" s="294"/>
      <c r="L118" s="174"/>
    </row>
    <row r="119" spans="2:12" ht="22.15" customHeight="1">
      <c r="B119" s="165"/>
      <c r="C119" s="557"/>
      <c r="D119" s="558"/>
      <c r="E119" s="165"/>
      <c r="F119" s="271"/>
      <c r="G119" s="272"/>
      <c r="H119" s="271"/>
      <c r="I119" s="271"/>
      <c r="J119" s="271"/>
      <c r="K119" s="294"/>
      <c r="L119" s="174"/>
    </row>
    <row r="120" spans="2:12" ht="22.15" customHeight="1">
      <c r="B120" s="165"/>
      <c r="C120" s="557"/>
      <c r="D120" s="558"/>
      <c r="E120" s="165"/>
      <c r="F120" s="271"/>
      <c r="G120" s="272"/>
      <c r="H120" s="271"/>
      <c r="I120" s="271"/>
      <c r="J120" s="271"/>
      <c r="K120" s="294"/>
      <c r="L120" s="174"/>
    </row>
    <row r="121" spans="2:12" ht="22.15" customHeight="1">
      <c r="B121" s="165"/>
      <c r="C121" s="557"/>
      <c r="D121" s="558"/>
      <c r="E121" s="165"/>
      <c r="F121" s="271"/>
      <c r="G121" s="272"/>
      <c r="H121" s="271"/>
      <c r="I121" s="271"/>
      <c r="J121" s="271"/>
      <c r="K121" s="294"/>
      <c r="L121" s="174"/>
    </row>
    <row r="122" spans="2:12" ht="22.15" customHeight="1">
      <c r="B122" s="165"/>
      <c r="C122" s="599"/>
      <c r="D122" s="600"/>
      <c r="E122" s="165"/>
      <c r="F122" s="271"/>
      <c r="G122" s="272"/>
      <c r="H122" s="271"/>
      <c r="I122" s="271"/>
      <c r="J122" s="271"/>
      <c r="K122" s="294"/>
      <c r="L122" s="174"/>
    </row>
    <row r="123" spans="2:12" ht="22.15" customHeight="1">
      <c r="B123" s="165"/>
      <c r="C123" s="557"/>
      <c r="D123" s="558"/>
      <c r="E123" s="165"/>
      <c r="F123" s="271"/>
      <c r="G123" s="272"/>
      <c r="H123" s="271"/>
      <c r="I123" s="271"/>
      <c r="J123" s="271"/>
      <c r="K123" s="294"/>
      <c r="L123" s="174"/>
    </row>
    <row r="124" spans="2:12" ht="22.15" customHeight="1">
      <c r="B124" s="165"/>
      <c r="C124" s="557"/>
      <c r="D124" s="558"/>
      <c r="E124" s="165"/>
      <c r="F124" s="271"/>
      <c r="G124" s="272"/>
      <c r="H124" s="271"/>
      <c r="I124" s="271"/>
      <c r="J124" s="271"/>
      <c r="K124" s="294"/>
      <c r="L124" s="174"/>
    </row>
    <row r="125" spans="2:12" ht="22.15" customHeight="1">
      <c r="B125" s="165"/>
      <c r="C125" s="557"/>
      <c r="D125" s="558"/>
      <c r="E125" s="165"/>
      <c r="F125" s="271"/>
      <c r="G125" s="272"/>
      <c r="H125" s="271"/>
      <c r="I125" s="271"/>
      <c r="J125" s="271"/>
      <c r="K125" s="294"/>
      <c r="L125" s="174"/>
    </row>
    <row r="126" spans="2:12" ht="22.15" customHeight="1">
      <c r="B126" s="165"/>
      <c r="C126" s="557"/>
      <c r="D126" s="558"/>
      <c r="E126" s="165"/>
      <c r="F126" s="271"/>
      <c r="G126" s="272"/>
      <c r="H126" s="271"/>
      <c r="I126" s="271"/>
      <c r="J126" s="271"/>
      <c r="K126" s="294"/>
      <c r="L126" s="174"/>
    </row>
    <row r="127" spans="2:12" ht="22.15" customHeight="1">
      <c r="B127" s="163"/>
      <c r="C127" s="567" t="s">
        <v>74</v>
      </c>
      <c r="D127" s="568"/>
      <c r="E127" s="262"/>
      <c r="F127" s="295"/>
      <c r="G127" s="262"/>
      <c r="H127" s="262"/>
      <c r="I127" s="264"/>
      <c r="J127" s="262"/>
      <c r="K127" s="265">
        <f>SUM(K102:K126)</f>
        <v>0</v>
      </c>
      <c r="L127" s="266"/>
    </row>
    <row r="128" spans="2:12" s="32" customFormat="1" ht="22.15" customHeight="1">
      <c r="B128" s="173">
        <v>2</v>
      </c>
      <c r="C128" s="573" t="s">
        <v>97</v>
      </c>
      <c r="D128" s="574"/>
      <c r="E128" s="213"/>
      <c r="F128" s="214" t="s">
        <v>10</v>
      </c>
      <c r="G128" s="214"/>
      <c r="H128" s="215"/>
      <c r="I128" s="215"/>
      <c r="J128" s="215"/>
      <c r="K128" s="215"/>
      <c r="L128" s="174"/>
    </row>
    <row r="129" spans="2:12" s="32" customFormat="1" ht="22.15" customHeight="1">
      <c r="B129" s="173"/>
      <c r="C129" s="559" t="s">
        <v>155</v>
      </c>
      <c r="D129" s="560"/>
      <c r="E129" s="213"/>
      <c r="F129" s="214"/>
      <c r="G129" s="214"/>
      <c r="H129" s="215"/>
      <c r="I129" s="215"/>
      <c r="J129" s="215"/>
      <c r="K129" s="216"/>
      <c r="L129" s="174"/>
    </row>
    <row r="130" spans="2:12" s="155" customFormat="1" ht="25.5" customHeight="1">
      <c r="B130" s="175"/>
      <c r="C130" s="629" t="s">
        <v>330</v>
      </c>
      <c r="D130" s="630"/>
      <c r="E130" s="217" t="s">
        <v>124</v>
      </c>
      <c r="F130" s="187">
        <v>202</v>
      </c>
      <c r="G130" s="187"/>
      <c r="H130" s="167">
        <f t="shared" ref="H130:H131" si="17">F130*G130</f>
        <v>0</v>
      </c>
      <c r="I130" s="187"/>
      <c r="J130" s="167">
        <f t="shared" ref="J130:J131" si="18">F130*I130</f>
        <v>0</v>
      </c>
      <c r="K130" s="168">
        <f t="shared" ref="K130:K131" si="19">H130+J130</f>
        <v>0</v>
      </c>
      <c r="L130" s="176"/>
    </row>
    <row r="131" spans="2:12" s="155" customFormat="1" ht="20.25" customHeight="1">
      <c r="B131" s="175"/>
      <c r="C131" s="629" t="s">
        <v>329</v>
      </c>
      <c r="D131" s="630"/>
      <c r="E131" s="217" t="s">
        <v>124</v>
      </c>
      <c r="F131" s="187">
        <v>150</v>
      </c>
      <c r="G131" s="187"/>
      <c r="H131" s="167">
        <f t="shared" si="17"/>
        <v>0</v>
      </c>
      <c r="I131" s="187"/>
      <c r="J131" s="167">
        <f t="shared" si="18"/>
        <v>0</v>
      </c>
      <c r="K131" s="168">
        <f t="shared" si="19"/>
        <v>0</v>
      </c>
      <c r="L131" s="174"/>
    </row>
    <row r="132" spans="2:12" s="32" customFormat="1" ht="22.15" customHeight="1">
      <c r="B132" s="173"/>
      <c r="C132" s="571" t="s">
        <v>21</v>
      </c>
      <c r="D132" s="572"/>
      <c r="E132" s="173"/>
      <c r="F132" s="177"/>
      <c r="G132" s="177"/>
      <c r="H132" s="177">
        <f>SUM(H130:H131)</f>
        <v>0</v>
      </c>
      <c r="I132" s="177"/>
      <c r="J132" s="177">
        <f>SUM(J130:J131)</f>
        <v>0</v>
      </c>
      <c r="K132" s="177">
        <f>SUM(K130:K131)</f>
        <v>0</v>
      </c>
      <c r="L132" s="174"/>
    </row>
    <row r="133" spans="2:12" s="32" customFormat="1" ht="22.15" customHeight="1">
      <c r="B133" s="173"/>
      <c r="C133" s="559" t="s">
        <v>156</v>
      </c>
      <c r="D133" s="560"/>
      <c r="E133" s="213"/>
      <c r="F133" s="214"/>
      <c r="G133" s="214"/>
      <c r="H133" s="215"/>
      <c r="I133" s="215"/>
      <c r="J133" s="215"/>
      <c r="K133" s="216"/>
      <c r="L133" s="174"/>
    </row>
    <row r="134" spans="2:12" s="32" customFormat="1" ht="22.15" customHeight="1">
      <c r="B134" s="173"/>
      <c r="C134" s="561" t="s">
        <v>213</v>
      </c>
      <c r="D134" s="562"/>
      <c r="E134" s="184" t="s">
        <v>124</v>
      </c>
      <c r="F134" s="187">
        <v>380</v>
      </c>
      <c r="G134" s="187"/>
      <c r="H134" s="167">
        <f t="shared" ref="H134:H143" si="20">F134*G134</f>
        <v>0</v>
      </c>
      <c r="I134" s="190"/>
      <c r="J134" s="167">
        <f t="shared" ref="J134:J143" si="21">F134*I134</f>
        <v>0</v>
      </c>
      <c r="K134" s="168">
        <f t="shared" ref="K134:K143" si="22">H134+J134</f>
        <v>0</v>
      </c>
      <c r="L134" s="174"/>
    </row>
    <row r="135" spans="2:12" s="32" customFormat="1" ht="22.15" customHeight="1">
      <c r="B135" s="173"/>
      <c r="C135" s="561" t="s">
        <v>212</v>
      </c>
      <c r="D135" s="562"/>
      <c r="E135" s="184" t="s">
        <v>124</v>
      </c>
      <c r="F135" s="187">
        <v>50</v>
      </c>
      <c r="G135" s="187"/>
      <c r="H135" s="167">
        <f t="shared" si="20"/>
        <v>0</v>
      </c>
      <c r="I135" s="190"/>
      <c r="J135" s="167">
        <f t="shared" si="21"/>
        <v>0</v>
      </c>
      <c r="K135" s="168">
        <f t="shared" si="22"/>
        <v>0</v>
      </c>
      <c r="L135" s="174"/>
    </row>
    <row r="136" spans="2:12" s="32" customFormat="1" ht="22.15" customHeight="1">
      <c r="B136" s="173"/>
      <c r="C136" s="561" t="s">
        <v>163</v>
      </c>
      <c r="D136" s="562"/>
      <c r="E136" s="184" t="s">
        <v>124</v>
      </c>
      <c r="F136" s="187">
        <v>800</v>
      </c>
      <c r="G136" s="187"/>
      <c r="H136" s="167">
        <f t="shared" si="20"/>
        <v>0</v>
      </c>
      <c r="I136" s="187"/>
      <c r="J136" s="167">
        <f t="shared" si="21"/>
        <v>0</v>
      </c>
      <c r="K136" s="168">
        <f t="shared" si="22"/>
        <v>0</v>
      </c>
      <c r="L136" s="174"/>
    </row>
    <row r="137" spans="2:12" s="32" customFormat="1" ht="22.15" customHeight="1">
      <c r="B137" s="173"/>
      <c r="C137" s="561" t="s">
        <v>185</v>
      </c>
      <c r="D137" s="562"/>
      <c r="E137" s="184" t="s">
        <v>124</v>
      </c>
      <c r="F137" s="187">
        <v>0</v>
      </c>
      <c r="G137" s="187"/>
      <c r="H137" s="167">
        <f t="shared" si="20"/>
        <v>0</v>
      </c>
      <c r="I137" s="187"/>
      <c r="J137" s="167">
        <f t="shared" si="21"/>
        <v>0</v>
      </c>
      <c r="K137" s="168">
        <f t="shared" si="22"/>
        <v>0</v>
      </c>
      <c r="L137" s="174"/>
    </row>
    <row r="138" spans="2:12" s="32" customFormat="1" ht="22.15" customHeight="1">
      <c r="B138" s="173"/>
      <c r="C138" s="561" t="s">
        <v>207</v>
      </c>
      <c r="D138" s="562"/>
      <c r="E138" s="184" t="s">
        <v>124</v>
      </c>
      <c r="F138" s="188">
        <v>83</v>
      </c>
      <c r="G138" s="188"/>
      <c r="H138" s="167">
        <f t="shared" si="20"/>
        <v>0</v>
      </c>
      <c r="I138" s="187"/>
      <c r="J138" s="167">
        <f t="shared" si="21"/>
        <v>0</v>
      </c>
      <c r="K138" s="168">
        <f t="shared" si="22"/>
        <v>0</v>
      </c>
      <c r="L138" s="174"/>
    </row>
    <row r="139" spans="2:12" s="32" customFormat="1" ht="22.15" customHeight="1">
      <c r="B139" s="173"/>
      <c r="C139" s="561" t="s">
        <v>214</v>
      </c>
      <c r="D139" s="562"/>
      <c r="E139" s="184"/>
      <c r="F139" s="188"/>
      <c r="G139" s="188"/>
      <c r="H139" s="167">
        <f t="shared" si="20"/>
        <v>0</v>
      </c>
      <c r="I139" s="187"/>
      <c r="J139" s="167">
        <f t="shared" si="21"/>
        <v>0</v>
      </c>
      <c r="K139" s="168">
        <f t="shared" si="22"/>
        <v>0</v>
      </c>
      <c r="L139" s="174"/>
    </row>
    <row r="140" spans="2:12" s="32" customFormat="1" ht="22.15" customHeight="1">
      <c r="B140" s="173"/>
      <c r="C140" s="561" t="s">
        <v>211</v>
      </c>
      <c r="D140" s="562"/>
      <c r="E140" s="184" t="s">
        <v>125</v>
      </c>
      <c r="F140" s="188">
        <v>350</v>
      </c>
      <c r="G140" s="188"/>
      <c r="H140" s="167">
        <f t="shared" si="20"/>
        <v>0</v>
      </c>
      <c r="I140" s="187"/>
      <c r="J140" s="167">
        <f t="shared" si="21"/>
        <v>0</v>
      </c>
      <c r="K140" s="168">
        <f t="shared" si="22"/>
        <v>0</v>
      </c>
      <c r="L140" s="174"/>
    </row>
    <row r="141" spans="2:12" s="32" customFormat="1" ht="22.15" customHeight="1">
      <c r="B141" s="173"/>
      <c r="C141" s="561" t="s">
        <v>210</v>
      </c>
      <c r="D141" s="562"/>
      <c r="E141" s="217" t="s">
        <v>209</v>
      </c>
      <c r="F141" s="188">
        <v>4</v>
      </c>
      <c r="G141" s="188"/>
      <c r="H141" s="167">
        <f t="shared" si="20"/>
        <v>0</v>
      </c>
      <c r="I141" s="187"/>
      <c r="J141" s="167">
        <f t="shared" si="21"/>
        <v>0</v>
      </c>
      <c r="K141" s="168">
        <f t="shared" si="22"/>
        <v>0</v>
      </c>
      <c r="L141" s="174"/>
    </row>
    <row r="142" spans="2:12" s="32" customFormat="1" ht="22.15" customHeight="1">
      <c r="B142" s="173"/>
      <c r="C142" s="561" t="s">
        <v>224</v>
      </c>
      <c r="D142" s="562"/>
      <c r="E142" s="217" t="s">
        <v>124</v>
      </c>
      <c r="F142" s="188">
        <v>50</v>
      </c>
      <c r="G142" s="188"/>
      <c r="H142" s="167">
        <f t="shared" si="20"/>
        <v>0</v>
      </c>
      <c r="I142" s="187"/>
      <c r="J142" s="167">
        <f t="shared" si="21"/>
        <v>0</v>
      </c>
      <c r="K142" s="168">
        <f t="shared" si="22"/>
        <v>0</v>
      </c>
      <c r="L142" s="176" t="s">
        <v>123</v>
      </c>
    </row>
    <row r="143" spans="2:12" s="32" customFormat="1" ht="22.15" customHeight="1">
      <c r="B143" s="173"/>
      <c r="C143" s="561" t="s">
        <v>225</v>
      </c>
      <c r="D143" s="562"/>
      <c r="E143" s="217" t="s">
        <v>125</v>
      </c>
      <c r="F143" s="188">
        <v>20</v>
      </c>
      <c r="G143" s="188"/>
      <c r="H143" s="167">
        <f t="shared" si="20"/>
        <v>0</v>
      </c>
      <c r="I143" s="187"/>
      <c r="J143" s="167">
        <f t="shared" si="21"/>
        <v>0</v>
      </c>
      <c r="K143" s="168">
        <f t="shared" si="22"/>
        <v>0</v>
      </c>
      <c r="L143" s="176" t="s">
        <v>123</v>
      </c>
    </row>
    <row r="144" spans="2:12" s="32" customFormat="1" ht="22.15" customHeight="1">
      <c r="B144" s="173"/>
      <c r="C144" s="571" t="s">
        <v>21</v>
      </c>
      <c r="D144" s="572"/>
      <c r="E144" s="173"/>
      <c r="F144" s="177"/>
      <c r="G144" s="177"/>
      <c r="H144" s="177">
        <f>SUM(H134:H143)</f>
        <v>0</v>
      </c>
      <c r="I144" s="177"/>
      <c r="J144" s="177">
        <f>SUM(J134:J143)</f>
        <v>0</v>
      </c>
      <c r="K144" s="177">
        <f>SUM(K134:K143)</f>
        <v>0</v>
      </c>
      <c r="L144" s="174"/>
    </row>
    <row r="145" spans="2:14" s="32" customFormat="1" ht="22.15" customHeight="1">
      <c r="B145" s="173"/>
      <c r="C145" s="559" t="s">
        <v>157</v>
      </c>
      <c r="D145" s="560"/>
      <c r="E145" s="213"/>
      <c r="F145" s="214"/>
      <c r="G145" s="214"/>
      <c r="H145" s="215"/>
      <c r="I145" s="215"/>
      <c r="J145" s="215"/>
      <c r="K145" s="216"/>
      <c r="L145" s="174"/>
    </row>
    <row r="146" spans="2:14" s="32" customFormat="1" ht="22.15" customHeight="1">
      <c r="B146" s="173"/>
      <c r="C146" s="561" t="s">
        <v>164</v>
      </c>
      <c r="D146" s="562"/>
      <c r="E146" s="184" t="s">
        <v>124</v>
      </c>
      <c r="F146" s="185">
        <v>97</v>
      </c>
      <c r="G146" s="185"/>
      <c r="H146" s="167">
        <f t="shared" ref="H146:H148" si="23">F146*G146</f>
        <v>0</v>
      </c>
      <c r="I146" s="186"/>
      <c r="J146" s="167">
        <f t="shared" ref="J146:J148" si="24">F146*I146</f>
        <v>0</v>
      </c>
      <c r="K146" s="168">
        <f t="shared" ref="K146:K148" si="25">H146+J146</f>
        <v>0</v>
      </c>
      <c r="L146" s="174"/>
    </row>
    <row r="147" spans="2:14" s="32" customFormat="1" ht="22.15" customHeight="1">
      <c r="B147" s="173"/>
      <c r="C147" s="569" t="s">
        <v>165</v>
      </c>
      <c r="D147" s="570"/>
      <c r="E147" s="184" t="s">
        <v>124</v>
      </c>
      <c r="F147" s="187">
        <v>170</v>
      </c>
      <c r="G147" s="187"/>
      <c r="H147" s="167">
        <f t="shared" si="23"/>
        <v>0</v>
      </c>
      <c r="I147" s="186"/>
      <c r="J147" s="167">
        <f t="shared" si="24"/>
        <v>0</v>
      </c>
      <c r="K147" s="168">
        <f t="shared" si="25"/>
        <v>0</v>
      </c>
      <c r="L147" s="174"/>
    </row>
    <row r="148" spans="2:14" s="32" customFormat="1" ht="22.15" customHeight="1">
      <c r="B148" s="173"/>
      <c r="C148" s="569" t="s">
        <v>166</v>
      </c>
      <c r="D148" s="570"/>
      <c r="E148" s="184" t="s">
        <v>124</v>
      </c>
      <c r="F148" s="188">
        <v>191</v>
      </c>
      <c r="G148" s="188"/>
      <c r="H148" s="167">
        <f t="shared" si="23"/>
        <v>0</v>
      </c>
      <c r="I148" s="187"/>
      <c r="J148" s="167">
        <f t="shared" si="24"/>
        <v>0</v>
      </c>
      <c r="K148" s="168">
        <f t="shared" si="25"/>
        <v>0</v>
      </c>
      <c r="L148" s="174"/>
    </row>
    <row r="149" spans="2:14" s="32" customFormat="1" ht="22.15" customHeight="1">
      <c r="B149" s="173"/>
      <c r="C149" s="569" t="s">
        <v>167</v>
      </c>
      <c r="D149" s="570"/>
      <c r="E149" s="184"/>
      <c r="F149" s="188"/>
      <c r="G149" s="188"/>
      <c r="H149" s="167"/>
      <c r="I149" s="187"/>
      <c r="J149" s="167"/>
      <c r="K149" s="168"/>
      <c r="L149" s="174"/>
    </row>
    <row r="150" spans="2:14" s="32" customFormat="1" ht="22.15" customHeight="1">
      <c r="B150" s="173"/>
      <c r="C150" s="571" t="s">
        <v>21</v>
      </c>
      <c r="D150" s="572"/>
      <c r="E150" s="173"/>
      <c r="F150" s="177"/>
      <c r="G150" s="177"/>
      <c r="H150" s="177">
        <f>SUM(H146:H149)</f>
        <v>0</v>
      </c>
      <c r="I150" s="177"/>
      <c r="J150" s="177">
        <f>SUM(J146:J149)</f>
        <v>0</v>
      </c>
      <c r="K150" s="177">
        <f>SUM(K146:K149)</f>
        <v>0</v>
      </c>
      <c r="L150" s="174"/>
    </row>
    <row r="151" spans="2:14" s="32" customFormat="1" ht="22.15" customHeight="1">
      <c r="B151" s="173"/>
      <c r="C151" s="589" t="s">
        <v>158</v>
      </c>
      <c r="D151" s="590"/>
      <c r="E151" s="166"/>
      <c r="F151" s="167"/>
      <c r="G151" s="187"/>
      <c r="H151" s="167"/>
      <c r="I151" s="187"/>
      <c r="J151" s="167"/>
      <c r="K151" s="168"/>
      <c r="L151" s="218"/>
    </row>
    <row r="152" spans="2:14" s="32" customFormat="1" ht="22.15" customHeight="1">
      <c r="B152" s="173"/>
      <c r="C152" s="569" t="s">
        <v>199</v>
      </c>
      <c r="D152" s="570"/>
      <c r="E152" s="166" t="s">
        <v>122</v>
      </c>
      <c r="F152" s="167">
        <v>4</v>
      </c>
      <c r="G152" s="187"/>
      <c r="H152" s="167">
        <f t="shared" ref="H152:H162" si="26">F152*G152</f>
        <v>0</v>
      </c>
      <c r="I152" s="188"/>
      <c r="J152" s="167">
        <f t="shared" ref="J152:J162" si="27">F152*I152</f>
        <v>0</v>
      </c>
      <c r="K152" s="168">
        <f t="shared" ref="K152:K162" si="28">H152+J152</f>
        <v>0</v>
      </c>
      <c r="L152" s="191"/>
    </row>
    <row r="153" spans="2:14" s="32" customFormat="1" ht="22.15" customHeight="1">
      <c r="B153" s="173"/>
      <c r="C153" s="569" t="s">
        <v>201</v>
      </c>
      <c r="D153" s="570"/>
      <c r="E153" s="166" t="s">
        <v>122</v>
      </c>
      <c r="F153" s="167">
        <v>1</v>
      </c>
      <c r="G153" s="187"/>
      <c r="H153" s="167">
        <f t="shared" si="26"/>
        <v>0</v>
      </c>
      <c r="I153" s="188"/>
      <c r="J153" s="167">
        <f t="shared" si="27"/>
        <v>0</v>
      </c>
      <c r="K153" s="168">
        <f t="shared" si="28"/>
        <v>0</v>
      </c>
      <c r="L153" s="191"/>
    </row>
    <row r="154" spans="2:14" s="32" customFormat="1" ht="22.15" customHeight="1">
      <c r="B154" s="173"/>
      <c r="C154" s="569" t="s">
        <v>200</v>
      </c>
      <c r="D154" s="570"/>
      <c r="E154" s="166" t="s">
        <v>122</v>
      </c>
      <c r="F154" s="167">
        <v>2</v>
      </c>
      <c r="G154" s="187"/>
      <c r="H154" s="167">
        <f t="shared" si="26"/>
        <v>0</v>
      </c>
      <c r="I154" s="188"/>
      <c r="J154" s="167">
        <f t="shared" si="27"/>
        <v>0</v>
      </c>
      <c r="K154" s="168">
        <f t="shared" si="28"/>
        <v>0</v>
      </c>
      <c r="L154" s="191" t="s">
        <v>123</v>
      </c>
      <c r="N154" s="156"/>
    </row>
    <row r="155" spans="2:14" s="32" customFormat="1" ht="22.15" customHeight="1">
      <c r="B155" s="173"/>
      <c r="C155" s="569" t="s">
        <v>206</v>
      </c>
      <c r="D155" s="570"/>
      <c r="E155" s="166" t="s">
        <v>122</v>
      </c>
      <c r="F155" s="167">
        <v>1</v>
      </c>
      <c r="G155" s="187"/>
      <c r="H155" s="167">
        <f t="shared" si="26"/>
        <v>0</v>
      </c>
      <c r="I155" s="188"/>
      <c r="J155" s="167">
        <f t="shared" si="27"/>
        <v>0</v>
      </c>
      <c r="K155" s="168">
        <f t="shared" si="28"/>
        <v>0</v>
      </c>
      <c r="L155" s="191" t="s">
        <v>123</v>
      </c>
      <c r="N155" s="156"/>
    </row>
    <row r="156" spans="2:14" s="32" customFormat="1" ht="22.15" customHeight="1">
      <c r="B156" s="173"/>
      <c r="C156" s="569" t="s">
        <v>202</v>
      </c>
      <c r="D156" s="570"/>
      <c r="E156" s="166" t="s">
        <v>122</v>
      </c>
      <c r="F156" s="167">
        <v>1</v>
      </c>
      <c r="G156" s="187"/>
      <c r="H156" s="167">
        <f t="shared" si="26"/>
        <v>0</v>
      </c>
      <c r="I156" s="188">
        <v>0</v>
      </c>
      <c r="J156" s="167">
        <f t="shared" si="27"/>
        <v>0</v>
      </c>
      <c r="K156" s="168">
        <f t="shared" si="28"/>
        <v>0</v>
      </c>
      <c r="L156" s="191" t="s">
        <v>123</v>
      </c>
    </row>
    <row r="157" spans="2:14" s="32" customFormat="1" ht="22.15" customHeight="1">
      <c r="B157" s="173"/>
      <c r="C157" s="569" t="s">
        <v>203</v>
      </c>
      <c r="D157" s="570"/>
      <c r="E157" s="166" t="s">
        <v>122</v>
      </c>
      <c r="F157" s="167">
        <v>1</v>
      </c>
      <c r="G157" s="187"/>
      <c r="H157" s="167">
        <f t="shared" si="26"/>
        <v>0</v>
      </c>
      <c r="I157" s="188">
        <v>0</v>
      </c>
      <c r="J157" s="167">
        <f t="shared" si="27"/>
        <v>0</v>
      </c>
      <c r="K157" s="168">
        <f t="shared" si="28"/>
        <v>0</v>
      </c>
      <c r="L157" s="191" t="s">
        <v>123</v>
      </c>
    </row>
    <row r="158" spans="2:14" s="32" customFormat="1" ht="22.15" customHeight="1">
      <c r="B158" s="173"/>
      <c r="C158" s="569" t="s">
        <v>204</v>
      </c>
      <c r="D158" s="570"/>
      <c r="E158" s="166" t="s">
        <v>122</v>
      </c>
      <c r="F158" s="167">
        <v>2</v>
      </c>
      <c r="G158" s="187"/>
      <c r="H158" s="167">
        <f t="shared" si="26"/>
        <v>0</v>
      </c>
      <c r="I158" s="188">
        <v>0</v>
      </c>
      <c r="J158" s="167">
        <f t="shared" si="27"/>
        <v>0</v>
      </c>
      <c r="K158" s="168">
        <f t="shared" si="28"/>
        <v>0</v>
      </c>
      <c r="L158" s="191" t="s">
        <v>123</v>
      </c>
    </row>
    <row r="159" spans="2:14" s="32" customFormat="1" ht="22.15" customHeight="1">
      <c r="B159" s="173"/>
      <c r="C159" s="569" t="s">
        <v>205</v>
      </c>
      <c r="D159" s="570"/>
      <c r="E159" s="166" t="s">
        <v>122</v>
      </c>
      <c r="F159" s="167">
        <v>2</v>
      </c>
      <c r="G159" s="187"/>
      <c r="H159" s="167">
        <f t="shared" si="26"/>
        <v>0</v>
      </c>
      <c r="I159" s="188">
        <v>0</v>
      </c>
      <c r="J159" s="167">
        <f t="shared" si="27"/>
        <v>0</v>
      </c>
      <c r="K159" s="168">
        <f t="shared" si="28"/>
        <v>0</v>
      </c>
      <c r="L159" s="191" t="s">
        <v>123</v>
      </c>
    </row>
    <row r="160" spans="2:14" s="32" customFormat="1" ht="22.15" customHeight="1">
      <c r="B160" s="173"/>
      <c r="C160" s="569" t="s">
        <v>187</v>
      </c>
      <c r="D160" s="570"/>
      <c r="E160" s="166" t="s">
        <v>122</v>
      </c>
      <c r="F160" s="167">
        <v>4</v>
      </c>
      <c r="G160" s="187"/>
      <c r="H160" s="167">
        <f t="shared" si="26"/>
        <v>0</v>
      </c>
      <c r="I160" s="188">
        <v>0</v>
      </c>
      <c r="J160" s="167">
        <f t="shared" si="27"/>
        <v>0</v>
      </c>
      <c r="K160" s="168">
        <f t="shared" si="28"/>
        <v>0</v>
      </c>
      <c r="L160" s="191" t="s">
        <v>123</v>
      </c>
    </row>
    <row r="161" spans="2:14" s="32" customFormat="1" ht="22.15" customHeight="1">
      <c r="B161" s="173"/>
      <c r="C161" s="569" t="s">
        <v>188</v>
      </c>
      <c r="D161" s="570"/>
      <c r="E161" s="166" t="s">
        <v>122</v>
      </c>
      <c r="F161" s="167">
        <v>1</v>
      </c>
      <c r="G161" s="187"/>
      <c r="H161" s="167">
        <f t="shared" si="26"/>
        <v>0</v>
      </c>
      <c r="I161" s="188">
        <v>0</v>
      </c>
      <c r="J161" s="167">
        <f t="shared" si="27"/>
        <v>0</v>
      </c>
      <c r="K161" s="168">
        <f t="shared" si="28"/>
        <v>0</v>
      </c>
      <c r="L161" s="191" t="s">
        <v>123</v>
      </c>
    </row>
    <row r="162" spans="2:14" s="32" customFormat="1" ht="22.15" customHeight="1">
      <c r="B162" s="173"/>
      <c r="C162" s="569" t="s">
        <v>189</v>
      </c>
      <c r="D162" s="570"/>
      <c r="E162" s="166" t="s">
        <v>122</v>
      </c>
      <c r="F162" s="167">
        <v>5</v>
      </c>
      <c r="G162" s="187"/>
      <c r="H162" s="167">
        <f t="shared" si="26"/>
        <v>0</v>
      </c>
      <c r="I162" s="188">
        <v>0</v>
      </c>
      <c r="J162" s="167">
        <f t="shared" si="27"/>
        <v>0</v>
      </c>
      <c r="K162" s="168">
        <f t="shared" si="28"/>
        <v>0</v>
      </c>
      <c r="L162" s="191" t="s">
        <v>123</v>
      </c>
      <c r="N162" s="156"/>
    </row>
    <row r="163" spans="2:14" s="32" customFormat="1" ht="22.15" customHeight="1">
      <c r="B163" s="173"/>
      <c r="C163" s="571" t="s">
        <v>21</v>
      </c>
      <c r="D163" s="572"/>
      <c r="E163" s="173"/>
      <c r="F163" s="177"/>
      <c r="G163" s="177"/>
      <c r="H163" s="177">
        <f>SUM(H152:H162)</f>
        <v>0</v>
      </c>
      <c r="I163" s="177"/>
      <c r="J163" s="177">
        <f>SUM(J152:J162)</f>
        <v>0</v>
      </c>
      <c r="K163" s="177">
        <f>SUM(K152:K162)</f>
        <v>0</v>
      </c>
      <c r="L163" s="174"/>
    </row>
    <row r="164" spans="2:14" s="32" customFormat="1" ht="22.15" customHeight="1">
      <c r="B164" s="173"/>
      <c r="C164" s="589" t="s">
        <v>159</v>
      </c>
      <c r="D164" s="590"/>
      <c r="E164" s="173"/>
      <c r="F164" s="177"/>
      <c r="G164" s="177"/>
      <c r="H164" s="177"/>
      <c r="I164" s="177"/>
      <c r="J164" s="177"/>
      <c r="K164" s="219"/>
      <c r="L164" s="174"/>
    </row>
    <row r="165" spans="2:14" s="32" customFormat="1" ht="60" customHeight="1">
      <c r="B165" s="173"/>
      <c r="C165" s="583" t="s">
        <v>331</v>
      </c>
      <c r="D165" s="584"/>
      <c r="E165" s="212" t="s">
        <v>122</v>
      </c>
      <c r="F165" s="190">
        <v>2</v>
      </c>
      <c r="G165" s="188"/>
      <c r="H165" s="167">
        <f t="shared" ref="H165:H168" si="29">F165*G165</f>
        <v>0</v>
      </c>
      <c r="I165" s="188"/>
      <c r="J165" s="167">
        <f>F165*I165</f>
        <v>0</v>
      </c>
      <c r="K165" s="168">
        <f t="shared" ref="K165:K168" si="30">H165+J165</f>
        <v>0</v>
      </c>
      <c r="L165" s="174"/>
    </row>
    <row r="166" spans="2:14" s="32" customFormat="1" ht="22.15" customHeight="1">
      <c r="B166" s="173"/>
      <c r="C166" s="569" t="s">
        <v>332</v>
      </c>
      <c r="D166" s="570"/>
      <c r="E166" s="189" t="s">
        <v>122</v>
      </c>
      <c r="F166" s="190">
        <v>2</v>
      </c>
      <c r="G166" s="188"/>
      <c r="H166" s="167">
        <f t="shared" si="29"/>
        <v>0</v>
      </c>
      <c r="I166" s="188"/>
      <c r="J166" s="167">
        <f t="shared" ref="J166:J168" si="31">F166*I166</f>
        <v>0</v>
      </c>
      <c r="K166" s="168">
        <f t="shared" si="30"/>
        <v>0</v>
      </c>
      <c r="L166" s="174"/>
    </row>
    <row r="167" spans="2:14" s="32" customFormat="1" ht="22.15" customHeight="1">
      <c r="B167" s="173"/>
      <c r="C167" s="569" t="s">
        <v>333</v>
      </c>
      <c r="D167" s="570"/>
      <c r="E167" s="189" t="s">
        <v>122</v>
      </c>
      <c r="F167" s="190">
        <v>3</v>
      </c>
      <c r="G167" s="188"/>
      <c r="H167" s="167">
        <f t="shared" si="29"/>
        <v>0</v>
      </c>
      <c r="I167" s="188"/>
      <c r="J167" s="167">
        <f t="shared" si="31"/>
        <v>0</v>
      </c>
      <c r="K167" s="168">
        <f t="shared" si="30"/>
        <v>0</v>
      </c>
      <c r="L167" s="174"/>
    </row>
    <row r="168" spans="2:14" s="32" customFormat="1" ht="54" customHeight="1">
      <c r="B168" s="173"/>
      <c r="C168" s="583" t="s">
        <v>334</v>
      </c>
      <c r="D168" s="584"/>
      <c r="E168" s="212" t="s">
        <v>125</v>
      </c>
      <c r="F168" s="190">
        <v>7.6</v>
      </c>
      <c r="G168" s="188"/>
      <c r="H168" s="167">
        <f t="shared" si="29"/>
        <v>0</v>
      </c>
      <c r="I168" s="177"/>
      <c r="J168" s="167">
        <f t="shared" si="31"/>
        <v>0</v>
      </c>
      <c r="K168" s="168">
        <f t="shared" si="30"/>
        <v>0</v>
      </c>
      <c r="L168" s="176" t="s">
        <v>123</v>
      </c>
    </row>
    <row r="169" spans="2:14" s="32" customFormat="1" ht="22.15" customHeight="1">
      <c r="B169" s="173"/>
      <c r="C169" s="571" t="s">
        <v>21</v>
      </c>
      <c r="D169" s="572"/>
      <c r="E169" s="173"/>
      <c r="F169" s="177"/>
      <c r="G169" s="177"/>
      <c r="H169" s="177">
        <f>SUM(H165:H168)</f>
        <v>0</v>
      </c>
      <c r="I169" s="177"/>
      <c r="J169" s="177">
        <f>SUM(J165:J168)</f>
        <v>0</v>
      </c>
      <c r="K169" s="177">
        <f>SUM(K165:K168)</f>
        <v>0</v>
      </c>
      <c r="L169" s="174"/>
    </row>
    <row r="170" spans="2:14" s="32" customFormat="1" ht="22.15" customHeight="1">
      <c r="B170" s="173"/>
      <c r="C170" s="589" t="s">
        <v>160</v>
      </c>
      <c r="D170" s="590"/>
      <c r="E170" s="166"/>
      <c r="F170" s="167"/>
      <c r="G170" s="187"/>
      <c r="H170" s="167"/>
      <c r="I170" s="187"/>
      <c r="J170" s="167"/>
      <c r="K170" s="168"/>
      <c r="L170" s="218"/>
    </row>
    <row r="171" spans="2:14" s="32" customFormat="1" ht="22.15" customHeight="1">
      <c r="B171" s="173"/>
      <c r="C171" s="569" t="s">
        <v>186</v>
      </c>
      <c r="D171" s="570"/>
      <c r="E171" s="166" t="s">
        <v>125</v>
      </c>
      <c r="F171" s="187">
        <v>40</v>
      </c>
      <c r="G171" s="187"/>
      <c r="H171" s="167">
        <f t="shared" ref="H171" si="32">F171*G171</f>
        <v>0</v>
      </c>
      <c r="I171" s="187"/>
      <c r="J171" s="167">
        <f t="shared" ref="J171" si="33">F171*I171</f>
        <v>0</v>
      </c>
      <c r="K171" s="168">
        <f t="shared" ref="K171" si="34">H171+J171</f>
        <v>0</v>
      </c>
      <c r="L171" s="218"/>
    </row>
    <row r="172" spans="2:14" s="32" customFormat="1" ht="22.15" customHeight="1">
      <c r="B172" s="173"/>
      <c r="C172" s="571" t="s">
        <v>21</v>
      </c>
      <c r="D172" s="572"/>
      <c r="E172" s="173"/>
      <c r="F172" s="177"/>
      <c r="G172" s="177"/>
      <c r="H172" s="177">
        <f>SUM(H171:H171)</f>
        <v>0</v>
      </c>
      <c r="I172" s="177"/>
      <c r="J172" s="177">
        <f>SUM(J171:J171)</f>
        <v>0</v>
      </c>
      <c r="K172" s="177">
        <f>SUM(K171:K171)</f>
        <v>0</v>
      </c>
      <c r="L172" s="218"/>
    </row>
    <row r="173" spans="2:14" s="32" customFormat="1" ht="22.15" customHeight="1">
      <c r="B173" s="173"/>
      <c r="C173" s="589" t="s">
        <v>161</v>
      </c>
      <c r="D173" s="590"/>
      <c r="E173" s="212"/>
      <c r="F173" s="188"/>
      <c r="G173" s="188"/>
      <c r="H173" s="167"/>
      <c r="I173" s="188"/>
      <c r="J173" s="167"/>
      <c r="K173" s="168"/>
      <c r="L173" s="218"/>
    </row>
    <row r="174" spans="2:14" s="32" customFormat="1" ht="22.15" customHeight="1">
      <c r="B174" s="173"/>
      <c r="C174" s="569" t="s">
        <v>168</v>
      </c>
      <c r="D174" s="570"/>
      <c r="E174" s="166" t="s">
        <v>124</v>
      </c>
      <c r="F174" s="187">
        <v>380</v>
      </c>
      <c r="G174" s="187"/>
      <c r="H174" s="167">
        <f t="shared" ref="H174:H178" si="35">F174*G174</f>
        <v>0</v>
      </c>
      <c r="I174" s="187"/>
      <c r="J174" s="167">
        <f t="shared" ref="J174:J178" si="36">F174*I174</f>
        <v>0</v>
      </c>
      <c r="K174" s="168">
        <f t="shared" ref="K174:K178" si="37">H174+J174</f>
        <v>0</v>
      </c>
      <c r="L174" s="218"/>
    </row>
    <row r="175" spans="2:14" s="32" customFormat="1" ht="22.15" customHeight="1">
      <c r="B175" s="173"/>
      <c r="C175" s="569" t="s">
        <v>169</v>
      </c>
      <c r="D175" s="570"/>
      <c r="E175" s="166" t="s">
        <v>124</v>
      </c>
      <c r="F175" s="187">
        <v>420</v>
      </c>
      <c r="G175" s="187"/>
      <c r="H175" s="167">
        <f t="shared" si="35"/>
        <v>0</v>
      </c>
      <c r="I175" s="187"/>
      <c r="J175" s="167">
        <f t="shared" si="36"/>
        <v>0</v>
      </c>
      <c r="K175" s="168">
        <f t="shared" si="37"/>
        <v>0</v>
      </c>
      <c r="L175" s="218"/>
    </row>
    <row r="176" spans="2:14" s="32" customFormat="1" ht="22.15" customHeight="1">
      <c r="B176" s="173"/>
      <c r="C176" s="569" t="s">
        <v>170</v>
      </c>
      <c r="D176" s="570"/>
      <c r="E176" s="166" t="s">
        <v>124</v>
      </c>
      <c r="F176" s="187">
        <v>353</v>
      </c>
      <c r="G176" s="187"/>
      <c r="H176" s="167">
        <f t="shared" si="35"/>
        <v>0</v>
      </c>
      <c r="I176" s="187"/>
      <c r="J176" s="167">
        <f t="shared" si="36"/>
        <v>0</v>
      </c>
      <c r="K176" s="168">
        <f t="shared" si="37"/>
        <v>0</v>
      </c>
      <c r="L176" s="218"/>
    </row>
    <row r="177" spans="2:12" s="32" customFormat="1" ht="22.15" customHeight="1">
      <c r="B177" s="173"/>
      <c r="C177" s="569" t="s">
        <v>171</v>
      </c>
      <c r="D177" s="570"/>
      <c r="E177" s="166" t="s">
        <v>124</v>
      </c>
      <c r="F177" s="187">
        <v>125</v>
      </c>
      <c r="G177" s="187"/>
      <c r="H177" s="167">
        <f t="shared" si="35"/>
        <v>0</v>
      </c>
      <c r="I177" s="187"/>
      <c r="J177" s="167">
        <f t="shared" si="36"/>
        <v>0</v>
      </c>
      <c r="K177" s="168">
        <f t="shared" si="37"/>
        <v>0</v>
      </c>
      <c r="L177" s="218"/>
    </row>
    <row r="178" spans="2:12" s="32" customFormat="1" ht="22.15" customHeight="1">
      <c r="B178" s="173"/>
      <c r="C178" s="569" t="s">
        <v>296</v>
      </c>
      <c r="D178" s="570"/>
      <c r="E178" s="166" t="s">
        <v>124</v>
      </c>
      <c r="F178" s="187">
        <v>60</v>
      </c>
      <c r="G178" s="187"/>
      <c r="H178" s="167">
        <f t="shared" si="35"/>
        <v>0</v>
      </c>
      <c r="I178" s="187"/>
      <c r="J178" s="167">
        <f t="shared" si="36"/>
        <v>0</v>
      </c>
      <c r="K178" s="168">
        <f t="shared" si="37"/>
        <v>0</v>
      </c>
      <c r="L178" s="191" t="s">
        <v>123</v>
      </c>
    </row>
    <row r="179" spans="2:12" s="32" customFormat="1" ht="22.15" customHeight="1">
      <c r="B179" s="173"/>
      <c r="C179" s="571" t="s">
        <v>21</v>
      </c>
      <c r="D179" s="572"/>
      <c r="E179" s="173"/>
      <c r="F179" s="177"/>
      <c r="G179" s="177"/>
      <c r="H179" s="177">
        <f>SUM(H174:H178)</f>
        <v>0</v>
      </c>
      <c r="I179" s="177"/>
      <c r="J179" s="177">
        <f>SUM(J174:J178)</f>
        <v>0</v>
      </c>
      <c r="K179" s="177">
        <f>SUM(K174:K178)</f>
        <v>0</v>
      </c>
      <c r="L179" s="218"/>
    </row>
    <row r="180" spans="2:12" s="32" customFormat="1" ht="22.15" customHeight="1">
      <c r="B180" s="173"/>
      <c r="C180" s="589" t="s">
        <v>162</v>
      </c>
      <c r="D180" s="590"/>
      <c r="E180" s="166"/>
      <c r="F180" s="187"/>
      <c r="G180" s="187"/>
      <c r="H180" s="167"/>
      <c r="I180" s="187"/>
      <c r="J180" s="167"/>
      <c r="K180" s="168"/>
      <c r="L180" s="218"/>
    </row>
    <row r="181" spans="2:12" s="32" customFormat="1" ht="22.15" customHeight="1">
      <c r="B181" s="173"/>
      <c r="C181" s="583" t="s">
        <v>191</v>
      </c>
      <c r="D181" s="584"/>
      <c r="E181" s="166" t="s">
        <v>12</v>
      </c>
      <c r="F181" s="187">
        <v>551</v>
      </c>
      <c r="G181" s="187"/>
      <c r="H181" s="167">
        <f t="shared" ref="H181:H182" si="38">F181*G181</f>
        <v>0</v>
      </c>
      <c r="I181" s="187"/>
      <c r="J181" s="167">
        <f t="shared" ref="J181:J182" si="39">F181*I181</f>
        <v>0</v>
      </c>
      <c r="K181" s="168">
        <f t="shared" ref="K181:K182" si="40">H181+J181</f>
        <v>0</v>
      </c>
      <c r="L181" s="191"/>
    </row>
    <row r="182" spans="2:12" s="32" customFormat="1" ht="22.15" customHeight="1">
      <c r="B182" s="173"/>
      <c r="C182" s="583" t="s">
        <v>192</v>
      </c>
      <c r="D182" s="584"/>
      <c r="E182" s="166" t="s">
        <v>124</v>
      </c>
      <c r="F182" s="187">
        <v>550</v>
      </c>
      <c r="G182" s="187"/>
      <c r="H182" s="167">
        <f t="shared" si="38"/>
        <v>0</v>
      </c>
      <c r="I182" s="187"/>
      <c r="J182" s="167">
        <f t="shared" si="39"/>
        <v>0</v>
      </c>
      <c r="K182" s="168">
        <f t="shared" si="40"/>
        <v>0</v>
      </c>
      <c r="L182" s="191"/>
    </row>
    <row r="183" spans="2:12" s="32" customFormat="1" ht="22.15" customHeight="1">
      <c r="B183" s="173"/>
      <c r="C183" s="583" t="s">
        <v>197</v>
      </c>
      <c r="D183" s="584"/>
      <c r="E183" s="166" t="s">
        <v>154</v>
      </c>
      <c r="F183" s="187">
        <v>50</v>
      </c>
      <c r="G183" s="187"/>
      <c r="H183" s="167">
        <f t="shared" ref="H183:H186" si="41">F183*G183</f>
        <v>0</v>
      </c>
      <c r="I183" s="187"/>
      <c r="J183" s="167">
        <f t="shared" ref="J183:J186" si="42">F183*I183</f>
        <v>0</v>
      </c>
      <c r="K183" s="168">
        <f t="shared" ref="K183:K186" si="43">H183+J183</f>
        <v>0</v>
      </c>
      <c r="L183" s="191"/>
    </row>
    <row r="184" spans="2:12" s="32" customFormat="1" ht="22.15" customHeight="1">
      <c r="B184" s="173"/>
      <c r="C184" s="583" t="s">
        <v>215</v>
      </c>
      <c r="D184" s="584"/>
      <c r="E184" s="166" t="s">
        <v>125</v>
      </c>
      <c r="F184" s="187">
        <v>15</v>
      </c>
      <c r="G184" s="187"/>
      <c r="H184" s="167">
        <f t="shared" si="41"/>
        <v>0</v>
      </c>
      <c r="I184" s="187"/>
      <c r="J184" s="167">
        <f t="shared" si="42"/>
        <v>0</v>
      </c>
      <c r="K184" s="168">
        <f t="shared" si="43"/>
        <v>0</v>
      </c>
      <c r="L184" s="191"/>
    </row>
    <row r="185" spans="2:12" s="32" customFormat="1" ht="22.15" customHeight="1">
      <c r="B185" s="173"/>
      <c r="C185" s="583" t="s">
        <v>216</v>
      </c>
      <c r="D185" s="584"/>
      <c r="E185" s="166" t="s">
        <v>125</v>
      </c>
      <c r="F185" s="187">
        <v>93</v>
      </c>
      <c r="G185" s="187"/>
      <c r="H185" s="167">
        <f t="shared" si="41"/>
        <v>0</v>
      </c>
      <c r="I185" s="187"/>
      <c r="J185" s="167">
        <f t="shared" si="42"/>
        <v>0</v>
      </c>
      <c r="K185" s="168">
        <f t="shared" si="43"/>
        <v>0</v>
      </c>
      <c r="L185" s="191"/>
    </row>
    <row r="186" spans="2:12" s="32" customFormat="1" ht="22.15" customHeight="1">
      <c r="B186" s="173"/>
      <c r="C186" s="583" t="s">
        <v>172</v>
      </c>
      <c r="D186" s="584"/>
      <c r="E186" s="166" t="s">
        <v>173</v>
      </c>
      <c r="F186" s="187">
        <v>1</v>
      </c>
      <c r="G186" s="187"/>
      <c r="H186" s="167">
        <f t="shared" si="41"/>
        <v>0</v>
      </c>
      <c r="I186" s="187"/>
      <c r="J186" s="167">
        <f t="shared" si="42"/>
        <v>0</v>
      </c>
      <c r="K186" s="168">
        <f t="shared" si="43"/>
        <v>0</v>
      </c>
      <c r="L186" s="191"/>
    </row>
    <row r="187" spans="2:12" s="32" customFormat="1" ht="22.15" customHeight="1">
      <c r="B187" s="178"/>
      <c r="C187" s="571" t="s">
        <v>21</v>
      </c>
      <c r="D187" s="572"/>
      <c r="E187" s="173"/>
      <c r="F187" s="177"/>
      <c r="G187" s="177"/>
      <c r="H187" s="177">
        <f>SUM(H181:H186)</f>
        <v>0</v>
      </c>
      <c r="I187" s="177"/>
      <c r="J187" s="177">
        <f>SUM(J181:J186)</f>
        <v>0</v>
      </c>
      <c r="K187" s="177">
        <f>SUM(K181:K186)</f>
        <v>0</v>
      </c>
      <c r="L187" s="191"/>
    </row>
    <row r="188" spans="2:12" s="32" customFormat="1" ht="22.15" customHeight="1">
      <c r="B188" s="178"/>
      <c r="C188" s="587" t="s">
        <v>174</v>
      </c>
      <c r="D188" s="588"/>
      <c r="E188" s="173"/>
      <c r="F188" s="177"/>
      <c r="G188" s="177"/>
      <c r="H188" s="177"/>
      <c r="I188" s="177"/>
      <c r="J188" s="177"/>
      <c r="K188" s="177"/>
      <c r="L188" s="191"/>
    </row>
    <row r="189" spans="2:12" s="32" customFormat="1" ht="22.15" customHeight="1">
      <c r="B189" s="178"/>
      <c r="C189" s="575" t="s">
        <v>335</v>
      </c>
      <c r="D189" s="576"/>
      <c r="E189" s="212" t="s">
        <v>125</v>
      </c>
      <c r="F189" s="188">
        <v>36</v>
      </c>
      <c r="G189" s="188"/>
      <c r="H189" s="167">
        <f t="shared" ref="H189:H201" si="44">F189*G189</f>
        <v>0</v>
      </c>
      <c r="I189" s="188"/>
      <c r="J189" s="167">
        <f t="shared" ref="J189:J201" si="45">F189*I189</f>
        <v>0</v>
      </c>
      <c r="K189" s="168">
        <f t="shared" ref="K189:K201" si="46">H189+J189</f>
        <v>0</v>
      </c>
      <c r="L189" s="191"/>
    </row>
    <row r="190" spans="2:12" s="32" customFormat="1" ht="22.15" customHeight="1">
      <c r="B190" s="178"/>
      <c r="C190" s="569" t="s">
        <v>337</v>
      </c>
      <c r="D190" s="570"/>
      <c r="E190" s="212" t="s">
        <v>12</v>
      </c>
      <c r="F190" s="188">
        <v>110</v>
      </c>
      <c r="G190" s="188"/>
      <c r="H190" s="167">
        <f t="shared" si="44"/>
        <v>0</v>
      </c>
      <c r="I190" s="188"/>
      <c r="J190" s="167">
        <f t="shared" si="45"/>
        <v>0</v>
      </c>
      <c r="K190" s="168">
        <f t="shared" si="46"/>
        <v>0</v>
      </c>
      <c r="L190" s="191"/>
    </row>
    <row r="191" spans="2:12" s="32" customFormat="1" ht="22.15" customHeight="1">
      <c r="B191" s="178"/>
      <c r="C191" s="569" t="s">
        <v>336</v>
      </c>
      <c r="D191" s="570"/>
      <c r="E191" s="212" t="s">
        <v>124</v>
      </c>
      <c r="F191" s="188">
        <v>150</v>
      </c>
      <c r="G191" s="188"/>
      <c r="H191" s="167">
        <f t="shared" si="44"/>
        <v>0</v>
      </c>
      <c r="I191" s="188"/>
      <c r="J191" s="167">
        <f t="shared" si="45"/>
        <v>0</v>
      </c>
      <c r="K191" s="168">
        <f t="shared" si="46"/>
        <v>0</v>
      </c>
      <c r="L191" s="220"/>
    </row>
    <row r="192" spans="2:12" s="32" customFormat="1" ht="22.15" customHeight="1">
      <c r="B192" s="178"/>
      <c r="C192" s="561" t="s">
        <v>461</v>
      </c>
      <c r="D192" s="562"/>
      <c r="E192" s="212" t="s">
        <v>152</v>
      </c>
      <c r="F192" s="188">
        <v>23</v>
      </c>
      <c r="G192" s="188"/>
      <c r="H192" s="167">
        <f t="shared" si="44"/>
        <v>0</v>
      </c>
      <c r="I192" s="188"/>
      <c r="J192" s="167">
        <f t="shared" si="45"/>
        <v>0</v>
      </c>
      <c r="K192" s="168">
        <f t="shared" si="46"/>
        <v>0</v>
      </c>
      <c r="L192" s="220"/>
    </row>
    <row r="193" spans="2:18" s="32" customFormat="1" ht="22.15" customHeight="1">
      <c r="B193" s="178"/>
      <c r="C193" s="633" t="s">
        <v>462</v>
      </c>
      <c r="D193" s="634"/>
      <c r="E193" s="212" t="s">
        <v>152</v>
      </c>
      <c r="F193" s="188">
        <v>7</v>
      </c>
      <c r="G193" s="188"/>
      <c r="H193" s="167">
        <f t="shared" si="44"/>
        <v>0</v>
      </c>
      <c r="I193" s="188"/>
      <c r="J193" s="167">
        <f t="shared" si="45"/>
        <v>0</v>
      </c>
      <c r="K193" s="168">
        <f t="shared" si="46"/>
        <v>0</v>
      </c>
      <c r="L193" s="218"/>
    </row>
    <row r="194" spans="2:18" s="32" customFormat="1" ht="22.15" customHeight="1">
      <c r="B194" s="178"/>
      <c r="C194" s="569" t="s">
        <v>463</v>
      </c>
      <c r="D194" s="570"/>
      <c r="E194" s="221" t="s">
        <v>152</v>
      </c>
      <c r="F194" s="222">
        <v>39</v>
      </c>
      <c r="G194" s="222"/>
      <c r="H194" s="167">
        <f t="shared" si="44"/>
        <v>0</v>
      </c>
      <c r="I194" s="222"/>
      <c r="J194" s="167">
        <f t="shared" si="45"/>
        <v>0</v>
      </c>
      <c r="K194" s="168">
        <f t="shared" si="46"/>
        <v>0</v>
      </c>
      <c r="L194" s="223"/>
    </row>
    <row r="195" spans="2:18" s="32" customFormat="1" ht="22.15" customHeight="1">
      <c r="B195" s="178"/>
      <c r="C195" s="569" t="s">
        <v>338</v>
      </c>
      <c r="D195" s="570"/>
      <c r="E195" s="202" t="s">
        <v>133</v>
      </c>
      <c r="F195" s="222">
        <v>4</v>
      </c>
      <c r="G195" s="222"/>
      <c r="H195" s="167">
        <f t="shared" si="44"/>
        <v>0</v>
      </c>
      <c r="I195" s="222"/>
      <c r="J195" s="167">
        <f t="shared" si="45"/>
        <v>0</v>
      </c>
      <c r="K195" s="168">
        <f t="shared" si="46"/>
        <v>0</v>
      </c>
      <c r="L195" s="223"/>
    </row>
    <row r="196" spans="2:18" s="32" customFormat="1" ht="22.15" customHeight="1">
      <c r="B196" s="178"/>
      <c r="C196" s="569" t="s">
        <v>339</v>
      </c>
      <c r="D196" s="570"/>
      <c r="E196" s="202" t="s">
        <v>133</v>
      </c>
      <c r="F196" s="222">
        <v>1</v>
      </c>
      <c r="G196" s="222"/>
      <c r="H196" s="167">
        <f t="shared" si="44"/>
        <v>0</v>
      </c>
      <c r="I196" s="222"/>
      <c r="J196" s="167">
        <f t="shared" si="45"/>
        <v>0</v>
      </c>
      <c r="K196" s="168">
        <f t="shared" si="46"/>
        <v>0</v>
      </c>
      <c r="L196" s="224"/>
    </row>
    <row r="197" spans="2:18" s="32" customFormat="1" ht="22.15" customHeight="1">
      <c r="B197" s="178"/>
      <c r="C197" s="569" t="s">
        <v>340</v>
      </c>
      <c r="D197" s="570"/>
      <c r="E197" s="202" t="s">
        <v>133</v>
      </c>
      <c r="F197" s="222">
        <v>1</v>
      </c>
      <c r="G197" s="222"/>
      <c r="H197" s="167">
        <f t="shared" si="44"/>
        <v>0</v>
      </c>
      <c r="I197" s="222"/>
      <c r="J197" s="167">
        <f t="shared" si="45"/>
        <v>0</v>
      </c>
      <c r="K197" s="168">
        <f t="shared" si="46"/>
        <v>0</v>
      </c>
      <c r="L197" s="224"/>
    </row>
    <row r="198" spans="2:18" s="32" customFormat="1" ht="22.15" customHeight="1">
      <c r="B198" s="178"/>
      <c r="C198" s="425" t="s">
        <v>454</v>
      </c>
      <c r="D198" s="426"/>
      <c r="E198" s="202" t="s">
        <v>133</v>
      </c>
      <c r="F198" s="222">
        <v>22</v>
      </c>
      <c r="G198" s="206"/>
      <c r="H198" s="167">
        <f t="shared" si="44"/>
        <v>0</v>
      </c>
      <c r="I198" s="222"/>
      <c r="J198" s="167">
        <f t="shared" si="45"/>
        <v>0</v>
      </c>
      <c r="K198" s="168">
        <f t="shared" si="46"/>
        <v>0</v>
      </c>
      <c r="L198" s="224"/>
      <c r="N198" s="33"/>
    </row>
    <row r="199" spans="2:18" s="32" customFormat="1" ht="22.15" customHeight="1">
      <c r="B199" s="178"/>
      <c r="C199" s="569" t="s">
        <v>451</v>
      </c>
      <c r="D199" s="570"/>
      <c r="E199" s="202" t="s">
        <v>124</v>
      </c>
      <c r="F199" s="222">
        <v>85</v>
      </c>
      <c r="G199" s="222"/>
      <c r="H199" s="167">
        <f t="shared" si="44"/>
        <v>0</v>
      </c>
      <c r="I199" s="222"/>
      <c r="J199" s="167">
        <f t="shared" si="45"/>
        <v>0</v>
      </c>
      <c r="K199" s="168">
        <f t="shared" si="46"/>
        <v>0</v>
      </c>
      <c r="L199" s="224"/>
    </row>
    <row r="200" spans="2:18" s="32" customFormat="1" ht="22.15" customHeight="1">
      <c r="B200" s="178"/>
      <c r="C200" s="569" t="s">
        <v>341</v>
      </c>
      <c r="D200" s="570"/>
      <c r="E200" s="221" t="s">
        <v>143</v>
      </c>
      <c r="F200" s="222">
        <v>29</v>
      </c>
      <c r="G200" s="187"/>
      <c r="H200" s="167">
        <f t="shared" si="44"/>
        <v>0</v>
      </c>
      <c r="I200" s="222"/>
      <c r="J200" s="167">
        <f t="shared" si="45"/>
        <v>0</v>
      </c>
      <c r="K200" s="168">
        <f t="shared" si="46"/>
        <v>0</v>
      </c>
      <c r="L200" s="225" t="s">
        <v>146</v>
      </c>
      <c r="M200" s="33"/>
      <c r="N200" s="33"/>
      <c r="O200" s="33"/>
      <c r="P200" s="33"/>
      <c r="Q200" s="33"/>
      <c r="R200" s="33"/>
    </row>
    <row r="201" spans="2:18" s="32" customFormat="1" ht="22.15" customHeight="1">
      <c r="B201" s="178"/>
      <c r="C201" s="569" t="s">
        <v>342</v>
      </c>
      <c r="D201" s="570"/>
      <c r="E201" s="202" t="s">
        <v>124</v>
      </c>
      <c r="F201" s="222">
        <v>153</v>
      </c>
      <c r="G201" s="222"/>
      <c r="H201" s="167">
        <f t="shared" si="44"/>
        <v>0</v>
      </c>
      <c r="I201" s="222"/>
      <c r="J201" s="167">
        <f t="shared" si="45"/>
        <v>0</v>
      </c>
      <c r="K201" s="168">
        <f t="shared" si="46"/>
        <v>0</v>
      </c>
      <c r="L201" s="223"/>
    </row>
    <row r="202" spans="2:18" ht="22.15" customHeight="1">
      <c r="B202" s="202"/>
      <c r="C202" s="226" t="s">
        <v>343</v>
      </c>
      <c r="D202" s="227"/>
      <c r="E202" s="202" t="s">
        <v>124</v>
      </c>
      <c r="F202" s="222">
        <v>299</v>
      </c>
      <c r="G202" s="222"/>
      <c r="H202" s="222">
        <f t="shared" ref="H202:H208" si="47">F202*G202</f>
        <v>0</v>
      </c>
      <c r="I202" s="222"/>
      <c r="J202" s="222">
        <f t="shared" ref="J202:J208" si="48">F202*I202</f>
        <v>0</v>
      </c>
      <c r="K202" s="222">
        <f t="shared" ref="K202:K208" si="49">H202+J202</f>
        <v>0</v>
      </c>
      <c r="L202" s="225" t="s">
        <v>198</v>
      </c>
    </row>
    <row r="203" spans="2:18" ht="22.15" customHeight="1">
      <c r="B203" s="202"/>
      <c r="C203" s="226" t="s">
        <v>344</v>
      </c>
      <c r="D203" s="227"/>
      <c r="E203" s="202" t="s">
        <v>124</v>
      </c>
      <c r="F203" s="222">
        <v>22</v>
      </c>
      <c r="G203" s="222"/>
      <c r="H203" s="222">
        <f t="shared" si="47"/>
        <v>0</v>
      </c>
      <c r="I203" s="222"/>
      <c r="J203" s="222">
        <f t="shared" si="48"/>
        <v>0</v>
      </c>
      <c r="K203" s="222">
        <f t="shared" si="49"/>
        <v>0</v>
      </c>
      <c r="L203" s="224"/>
    </row>
    <row r="204" spans="2:18" ht="22.15" customHeight="1">
      <c r="B204" s="202"/>
      <c r="C204" s="569" t="s">
        <v>347</v>
      </c>
      <c r="D204" s="570"/>
      <c r="E204" s="221" t="s">
        <v>217</v>
      </c>
      <c r="F204" s="222">
        <v>6</v>
      </c>
      <c r="G204" s="222"/>
      <c r="H204" s="222">
        <f t="shared" si="47"/>
        <v>0</v>
      </c>
      <c r="I204" s="222"/>
      <c r="J204" s="222">
        <f t="shared" si="48"/>
        <v>0</v>
      </c>
      <c r="K204" s="222">
        <f t="shared" si="49"/>
        <v>0</v>
      </c>
      <c r="L204" s="225" t="s">
        <v>123</v>
      </c>
    </row>
    <row r="205" spans="2:18" ht="22.15" customHeight="1">
      <c r="B205" s="202"/>
      <c r="C205" s="569" t="s">
        <v>345</v>
      </c>
      <c r="D205" s="570"/>
      <c r="E205" s="221" t="s">
        <v>125</v>
      </c>
      <c r="F205" s="222">
        <v>52</v>
      </c>
      <c r="G205" s="222"/>
      <c r="H205" s="222">
        <f t="shared" si="47"/>
        <v>0</v>
      </c>
      <c r="I205" s="222"/>
      <c r="J205" s="222">
        <f t="shared" si="48"/>
        <v>0</v>
      </c>
      <c r="K205" s="222">
        <f t="shared" si="49"/>
        <v>0</v>
      </c>
      <c r="L205" s="225" t="s">
        <v>226</v>
      </c>
    </row>
    <row r="206" spans="2:18" ht="22.15" customHeight="1">
      <c r="B206" s="202"/>
      <c r="C206" s="569" t="s">
        <v>346</v>
      </c>
      <c r="D206" s="570"/>
      <c r="E206" s="221" t="s">
        <v>125</v>
      </c>
      <c r="F206" s="222">
        <v>30</v>
      </c>
      <c r="G206" s="222"/>
      <c r="H206" s="222">
        <f t="shared" si="47"/>
        <v>0</v>
      </c>
      <c r="I206" s="222"/>
      <c r="J206" s="222">
        <f t="shared" si="48"/>
        <v>0</v>
      </c>
      <c r="K206" s="222">
        <f t="shared" si="49"/>
        <v>0</v>
      </c>
      <c r="L206" s="225" t="s">
        <v>226</v>
      </c>
    </row>
    <row r="207" spans="2:18" ht="62.25" customHeight="1">
      <c r="B207" s="202"/>
      <c r="C207" s="583" t="s">
        <v>348</v>
      </c>
      <c r="D207" s="584"/>
      <c r="E207" s="221" t="s">
        <v>190</v>
      </c>
      <c r="F207" s="222">
        <v>1</v>
      </c>
      <c r="G207" s="222"/>
      <c r="H207" s="222">
        <f t="shared" si="47"/>
        <v>0</v>
      </c>
      <c r="I207" s="222"/>
      <c r="J207" s="222">
        <f t="shared" si="48"/>
        <v>0</v>
      </c>
      <c r="K207" s="222">
        <f t="shared" si="49"/>
        <v>0</v>
      </c>
      <c r="L207" s="225" t="s">
        <v>123</v>
      </c>
    </row>
    <row r="208" spans="2:18" ht="51" customHeight="1">
      <c r="B208" s="202"/>
      <c r="C208" s="583" t="s">
        <v>349</v>
      </c>
      <c r="D208" s="584"/>
      <c r="E208" s="221" t="s">
        <v>190</v>
      </c>
      <c r="F208" s="222">
        <v>1</v>
      </c>
      <c r="G208" s="222"/>
      <c r="H208" s="222">
        <f t="shared" si="47"/>
        <v>0</v>
      </c>
      <c r="I208" s="222"/>
      <c r="J208" s="222">
        <f t="shared" si="48"/>
        <v>0</v>
      </c>
      <c r="K208" s="222">
        <f t="shared" si="49"/>
        <v>0</v>
      </c>
      <c r="L208" s="225" t="s">
        <v>123</v>
      </c>
    </row>
    <row r="209" spans="2:12" s="32" customFormat="1" ht="22.15" customHeight="1">
      <c r="B209" s="178"/>
      <c r="C209" s="571" t="s">
        <v>21</v>
      </c>
      <c r="D209" s="572"/>
      <c r="E209" s="228"/>
      <c r="F209" s="229"/>
      <c r="G209" s="229"/>
      <c r="H209" s="229">
        <f>SUM(H190:H208)</f>
        <v>0</v>
      </c>
      <c r="I209" s="229"/>
      <c r="J209" s="229">
        <f>SUM(J190:J208)</f>
        <v>0</v>
      </c>
      <c r="K209" s="229">
        <f>SUM(K190:K208)</f>
        <v>0</v>
      </c>
      <c r="L209" s="223"/>
    </row>
    <row r="210" spans="2:12" s="32" customFormat="1" ht="22.15" customHeight="1">
      <c r="B210" s="178"/>
      <c r="C210" s="226"/>
      <c r="D210" s="227"/>
      <c r="E210" s="202"/>
      <c r="F210" s="222"/>
      <c r="G210" s="222"/>
      <c r="H210" s="222"/>
      <c r="I210" s="222"/>
      <c r="J210" s="222"/>
      <c r="K210" s="222"/>
      <c r="L210" s="223"/>
    </row>
    <row r="211" spans="2:12" s="32" customFormat="1" ht="22.15" customHeight="1">
      <c r="B211" s="178"/>
      <c r="C211" s="631"/>
      <c r="D211" s="632"/>
      <c r="E211" s="202"/>
      <c r="F211" s="222"/>
      <c r="G211" s="222"/>
      <c r="H211" s="222"/>
      <c r="I211" s="222"/>
      <c r="J211" s="222"/>
      <c r="K211" s="222"/>
      <c r="L211" s="223"/>
    </row>
    <row r="212" spans="2:12" s="32" customFormat="1" ht="22.15" customHeight="1">
      <c r="B212" s="178"/>
      <c r="C212" s="571"/>
      <c r="D212" s="572"/>
      <c r="E212" s="178"/>
      <c r="F212" s="229"/>
      <c r="G212" s="229"/>
      <c r="H212" s="229"/>
      <c r="I212" s="229"/>
      <c r="J212" s="229"/>
      <c r="K212" s="229"/>
      <c r="L212" s="223"/>
    </row>
    <row r="213" spans="2:12" s="32" customFormat="1" ht="22.15" customHeight="1">
      <c r="B213" s="178"/>
      <c r="C213" s="589"/>
      <c r="D213" s="590"/>
      <c r="E213" s="178"/>
      <c r="F213" s="229"/>
      <c r="G213" s="229"/>
      <c r="H213" s="229"/>
      <c r="I213" s="229"/>
      <c r="J213" s="229"/>
      <c r="K213" s="229"/>
      <c r="L213" s="223"/>
    </row>
    <row r="214" spans="2:12" s="32" customFormat="1" ht="22.15" customHeight="1">
      <c r="B214" s="178"/>
      <c r="C214" s="569"/>
      <c r="D214" s="570"/>
      <c r="E214" s="202"/>
      <c r="F214" s="222"/>
      <c r="G214" s="222"/>
      <c r="H214" s="222"/>
      <c r="I214" s="222"/>
      <c r="J214" s="222"/>
      <c r="K214" s="222"/>
      <c r="L214" s="223"/>
    </row>
    <row r="215" spans="2:12" s="32" customFormat="1" ht="22.15" customHeight="1">
      <c r="B215" s="178"/>
      <c r="C215" s="571"/>
      <c r="D215" s="572"/>
      <c r="E215" s="178"/>
      <c r="F215" s="229"/>
      <c r="G215" s="229"/>
      <c r="H215" s="229"/>
      <c r="I215" s="229"/>
      <c r="J215" s="229"/>
      <c r="K215" s="229"/>
      <c r="L215" s="223"/>
    </row>
    <row r="216" spans="2:12">
      <c r="B216" s="164">
        <v>3</v>
      </c>
      <c r="C216" s="296" t="s">
        <v>72</v>
      </c>
      <c r="D216" s="297"/>
      <c r="E216" s="267"/>
      <c r="F216" s="298"/>
      <c r="G216" s="299"/>
      <c r="H216" s="298"/>
      <c r="I216" s="298"/>
      <c r="J216" s="298"/>
      <c r="K216" s="300"/>
      <c r="L216" s="301"/>
    </row>
    <row r="217" spans="2:12">
      <c r="B217" s="164"/>
      <c r="C217" s="557" t="s">
        <v>175</v>
      </c>
      <c r="D217" s="558"/>
      <c r="E217" s="165" t="s">
        <v>21</v>
      </c>
      <c r="F217" s="271"/>
      <c r="G217" s="272"/>
      <c r="H217" s="271"/>
      <c r="I217" s="271"/>
      <c r="J217" s="271"/>
      <c r="K217" s="302">
        <f>K255</f>
        <v>0</v>
      </c>
      <c r="L217" s="301"/>
    </row>
    <row r="218" spans="2:12" ht="22.15" customHeight="1">
      <c r="B218" s="202"/>
      <c r="C218" s="587"/>
      <c r="D218" s="588"/>
      <c r="E218" s="165"/>
      <c r="F218" s="303"/>
      <c r="G218" s="303"/>
      <c r="H218" s="303"/>
      <c r="I218" s="303"/>
      <c r="J218" s="303"/>
      <c r="K218" s="273"/>
      <c r="L218" s="223"/>
    </row>
    <row r="219" spans="2:12">
      <c r="B219" s="164"/>
      <c r="C219" s="557"/>
      <c r="D219" s="558"/>
      <c r="E219" s="267"/>
      <c r="F219" s="298"/>
      <c r="G219" s="299"/>
      <c r="H219" s="298"/>
      <c r="I219" s="298"/>
      <c r="J219" s="298"/>
      <c r="K219" s="300"/>
      <c r="L219" s="301"/>
    </row>
    <row r="220" spans="2:12">
      <c r="B220" s="164"/>
      <c r="C220" s="557"/>
      <c r="D220" s="558"/>
      <c r="E220" s="164"/>
      <c r="F220" s="298"/>
      <c r="G220" s="304"/>
      <c r="H220" s="298"/>
      <c r="I220" s="305"/>
      <c r="J220" s="298"/>
      <c r="K220" s="300"/>
      <c r="L220" s="301"/>
    </row>
    <row r="221" spans="2:12">
      <c r="B221" s="164"/>
      <c r="C221" s="563"/>
      <c r="D221" s="564"/>
      <c r="E221" s="189"/>
      <c r="F221" s="230"/>
      <c r="G221" s="188"/>
      <c r="H221" s="188"/>
      <c r="I221" s="188"/>
      <c r="J221" s="188"/>
      <c r="K221" s="188"/>
      <c r="L221" s="218"/>
    </row>
    <row r="222" spans="2:12">
      <c r="B222" s="164"/>
      <c r="C222" s="563"/>
      <c r="D222" s="564"/>
      <c r="E222" s="189"/>
      <c r="F222" s="230"/>
      <c r="G222" s="188"/>
      <c r="H222" s="188"/>
      <c r="I222" s="188"/>
      <c r="J222" s="188"/>
      <c r="K222" s="188"/>
      <c r="L222" s="218"/>
    </row>
    <row r="223" spans="2:12">
      <c r="B223" s="164"/>
      <c r="C223" s="563"/>
      <c r="D223" s="564"/>
      <c r="E223" s="189"/>
      <c r="F223" s="230"/>
      <c r="G223" s="188"/>
      <c r="H223" s="188"/>
      <c r="I223" s="188"/>
      <c r="J223" s="188"/>
      <c r="K223" s="188"/>
      <c r="L223" s="218"/>
    </row>
    <row r="224" spans="2:12">
      <c r="B224" s="164"/>
      <c r="C224" s="563"/>
      <c r="D224" s="564"/>
      <c r="E224" s="189"/>
      <c r="F224" s="230"/>
      <c r="G224" s="188"/>
      <c r="H224" s="188"/>
      <c r="I224" s="188"/>
      <c r="J224" s="188"/>
      <c r="K224" s="188"/>
      <c r="L224" s="218"/>
    </row>
    <row r="225" spans="2:15">
      <c r="B225" s="164"/>
      <c r="C225" s="563"/>
      <c r="D225" s="564"/>
      <c r="E225" s="189"/>
      <c r="F225" s="230"/>
      <c r="G225" s="188"/>
      <c r="H225" s="188"/>
      <c r="I225" s="188"/>
      <c r="J225" s="188"/>
      <c r="K225" s="188"/>
      <c r="L225" s="218"/>
    </row>
    <row r="226" spans="2:15">
      <c r="B226" s="164"/>
      <c r="C226" s="563"/>
      <c r="D226" s="564"/>
      <c r="E226" s="189"/>
      <c r="F226" s="230"/>
      <c r="G226" s="188"/>
      <c r="H226" s="188"/>
      <c r="I226" s="188"/>
      <c r="J226" s="188"/>
      <c r="K226" s="188"/>
      <c r="L226" s="218"/>
    </row>
    <row r="227" spans="2:15">
      <c r="B227" s="164"/>
      <c r="C227" s="563"/>
      <c r="D227" s="564"/>
      <c r="E227" s="189"/>
      <c r="F227" s="230"/>
      <c r="G227" s="188"/>
      <c r="H227" s="188"/>
      <c r="I227" s="188"/>
      <c r="J227" s="188"/>
      <c r="K227" s="188"/>
      <c r="L227" s="218"/>
    </row>
    <row r="228" spans="2:15">
      <c r="B228" s="164"/>
      <c r="C228" s="563"/>
      <c r="D228" s="564"/>
      <c r="E228" s="189"/>
      <c r="F228" s="230"/>
      <c r="G228" s="188"/>
      <c r="H228" s="188"/>
      <c r="I228" s="188"/>
      <c r="J228" s="188"/>
      <c r="K228" s="188"/>
      <c r="L228" s="218"/>
    </row>
    <row r="229" spans="2:15">
      <c r="B229" s="164"/>
      <c r="C229" s="563"/>
      <c r="D229" s="564"/>
      <c r="E229" s="189"/>
      <c r="F229" s="230"/>
      <c r="G229" s="188"/>
      <c r="H229" s="188"/>
      <c r="I229" s="188"/>
      <c r="J229" s="188"/>
      <c r="K229" s="188"/>
      <c r="L229" s="218"/>
    </row>
    <row r="230" spans="2:15">
      <c r="B230" s="164"/>
      <c r="C230" s="563"/>
      <c r="D230" s="564"/>
      <c r="E230" s="189"/>
      <c r="F230" s="230"/>
      <c r="G230" s="188"/>
      <c r="H230" s="188"/>
      <c r="I230" s="188"/>
      <c r="J230" s="188"/>
      <c r="K230" s="188"/>
      <c r="L230" s="218"/>
    </row>
    <row r="231" spans="2:15">
      <c r="B231" s="164"/>
      <c r="C231" s="563"/>
      <c r="D231" s="564"/>
      <c r="E231" s="189"/>
      <c r="F231" s="230"/>
      <c r="G231" s="188"/>
      <c r="H231" s="188"/>
      <c r="I231" s="188"/>
      <c r="J231" s="188"/>
      <c r="K231" s="188"/>
      <c r="L231" s="218"/>
    </row>
    <row r="232" spans="2:15">
      <c r="B232" s="164"/>
      <c r="C232" s="563"/>
      <c r="D232" s="564"/>
      <c r="E232" s="189"/>
      <c r="F232" s="230"/>
      <c r="G232" s="188"/>
      <c r="H232" s="188"/>
      <c r="I232" s="188"/>
      <c r="J232" s="188"/>
      <c r="K232" s="188"/>
      <c r="L232" s="218"/>
    </row>
    <row r="233" spans="2:15">
      <c r="B233" s="164"/>
      <c r="C233" s="563"/>
      <c r="D233" s="564"/>
      <c r="E233" s="189"/>
      <c r="F233" s="230"/>
      <c r="G233" s="188"/>
      <c r="H233" s="188"/>
      <c r="I233" s="188"/>
      <c r="J233" s="188"/>
      <c r="K233" s="188"/>
      <c r="L233" s="218"/>
    </row>
    <row r="234" spans="2:15">
      <c r="B234" s="164"/>
      <c r="C234" s="563"/>
      <c r="D234" s="564"/>
      <c r="E234" s="189"/>
      <c r="F234" s="230"/>
      <c r="G234" s="188"/>
      <c r="H234" s="188"/>
      <c r="I234" s="188"/>
      <c r="J234" s="188"/>
      <c r="K234" s="188"/>
      <c r="L234" s="218"/>
    </row>
    <row r="235" spans="2:15">
      <c r="B235" s="164"/>
      <c r="C235" s="565"/>
      <c r="D235" s="566"/>
      <c r="E235" s="267"/>
      <c r="F235" s="298"/>
      <c r="G235" s="304"/>
      <c r="H235" s="298"/>
      <c r="I235" s="305"/>
      <c r="J235" s="298"/>
      <c r="K235" s="300"/>
      <c r="L235" s="301"/>
    </row>
    <row r="236" spans="2:15">
      <c r="B236" s="164"/>
      <c r="C236" s="565"/>
      <c r="D236" s="566"/>
      <c r="E236" s="267"/>
      <c r="F236" s="298"/>
      <c r="G236" s="304"/>
      <c r="H236" s="298"/>
      <c r="I236" s="305"/>
      <c r="J236" s="298"/>
      <c r="K236" s="300"/>
      <c r="L236" s="301"/>
    </row>
    <row r="237" spans="2:15" ht="22.15" customHeight="1">
      <c r="B237" s="163"/>
      <c r="C237" s="567" t="s">
        <v>102</v>
      </c>
      <c r="D237" s="568"/>
      <c r="E237" s="262"/>
      <c r="F237" s="263"/>
      <c r="G237" s="262"/>
      <c r="H237" s="262"/>
      <c r="I237" s="264"/>
      <c r="J237" s="262"/>
      <c r="K237" s="265">
        <f>SUM(K217:K236)</f>
        <v>0</v>
      </c>
      <c r="L237" s="266"/>
    </row>
    <row r="238" spans="2:15" s="32" customFormat="1" ht="22.15" customHeight="1">
      <c r="B238" s="164">
        <v>3</v>
      </c>
      <c r="C238" s="296" t="s">
        <v>72</v>
      </c>
      <c r="D238" s="306"/>
      <c r="E238" s="213"/>
      <c r="F238" s="214" t="s">
        <v>10</v>
      </c>
      <c r="G238" s="214"/>
      <c r="H238" s="215"/>
      <c r="I238" s="215"/>
      <c r="J238" s="215"/>
      <c r="K238" s="215"/>
      <c r="L238" s="174"/>
    </row>
    <row r="239" spans="2:15" s="32" customFormat="1" ht="22.15" customHeight="1">
      <c r="B239" s="164"/>
      <c r="C239" s="589" t="s">
        <v>175</v>
      </c>
      <c r="D239" s="590"/>
      <c r="E239" s="213"/>
      <c r="F239" s="214"/>
      <c r="G239" s="214"/>
      <c r="H239" s="215"/>
      <c r="I239" s="215"/>
      <c r="J239" s="215"/>
      <c r="K239" s="215"/>
      <c r="L239" s="174"/>
    </row>
    <row r="240" spans="2:15" s="32" customFormat="1" ht="72.75" customHeight="1">
      <c r="B240" s="164"/>
      <c r="C240" s="583" t="s">
        <v>350</v>
      </c>
      <c r="D240" s="584"/>
      <c r="E240" s="217" t="s">
        <v>122</v>
      </c>
      <c r="F240" s="167">
        <v>1</v>
      </c>
      <c r="G240" s="171"/>
      <c r="H240" s="167">
        <f t="shared" ref="H240:H254" si="50">F240*G240</f>
        <v>0</v>
      </c>
      <c r="I240" s="187"/>
      <c r="J240" s="167">
        <f t="shared" ref="J240:J250" si="51">F240*I240</f>
        <v>0</v>
      </c>
      <c r="K240" s="168">
        <f t="shared" ref="K240:K250" si="52">H240+J240</f>
        <v>0</v>
      </c>
      <c r="L240" s="174"/>
      <c r="N240" s="274"/>
      <c r="O240" s="158"/>
    </row>
    <row r="241" spans="2:16" s="32" customFormat="1" ht="22.15" customHeight="1">
      <c r="B241" s="173"/>
      <c r="C241" s="575" t="s">
        <v>351</v>
      </c>
      <c r="D241" s="576"/>
      <c r="E241" s="217" t="s">
        <v>122</v>
      </c>
      <c r="F241" s="204">
        <v>55</v>
      </c>
      <c r="G241" s="171"/>
      <c r="H241" s="167">
        <f t="shared" si="50"/>
        <v>0</v>
      </c>
      <c r="I241" s="171"/>
      <c r="J241" s="167">
        <f t="shared" si="51"/>
        <v>0</v>
      </c>
      <c r="K241" s="168">
        <f t="shared" si="52"/>
        <v>0</v>
      </c>
      <c r="L241" s="218"/>
      <c r="M241" s="34"/>
      <c r="N241" s="274"/>
      <c r="O241" s="158"/>
    </row>
    <row r="242" spans="2:16" s="32" customFormat="1" ht="22.15" customHeight="1">
      <c r="B242" s="173"/>
      <c r="C242" s="575" t="s">
        <v>196</v>
      </c>
      <c r="D242" s="576"/>
      <c r="E242" s="217" t="s">
        <v>122</v>
      </c>
      <c r="F242" s="204">
        <v>2</v>
      </c>
      <c r="G242" s="171"/>
      <c r="H242" s="167">
        <f t="shared" si="50"/>
        <v>0</v>
      </c>
      <c r="I242" s="171"/>
      <c r="J242" s="167">
        <f t="shared" si="51"/>
        <v>0</v>
      </c>
      <c r="K242" s="168">
        <f t="shared" si="52"/>
        <v>0</v>
      </c>
      <c r="L242" s="218"/>
      <c r="M242" s="34"/>
      <c r="N242" s="274"/>
      <c r="O242" s="158"/>
    </row>
    <row r="243" spans="2:16" s="32" customFormat="1" ht="22.15" customHeight="1">
      <c r="B243" s="173"/>
      <c r="C243" s="575" t="s">
        <v>352</v>
      </c>
      <c r="D243" s="576"/>
      <c r="E243" s="217" t="s">
        <v>122</v>
      </c>
      <c r="F243" s="204">
        <v>4</v>
      </c>
      <c r="G243" s="171"/>
      <c r="H243" s="167">
        <f t="shared" si="50"/>
        <v>0</v>
      </c>
      <c r="I243" s="171"/>
      <c r="J243" s="167">
        <f t="shared" si="51"/>
        <v>0</v>
      </c>
      <c r="K243" s="168">
        <f t="shared" si="52"/>
        <v>0</v>
      </c>
      <c r="L243" s="218"/>
      <c r="M243" s="34"/>
      <c r="N243" s="274"/>
      <c r="O243" s="158"/>
    </row>
    <row r="244" spans="2:16" s="32" customFormat="1" ht="51.75" customHeight="1">
      <c r="B244" s="173"/>
      <c r="C244" s="591" t="s">
        <v>353</v>
      </c>
      <c r="D244" s="592"/>
      <c r="E244" s="217" t="s">
        <v>122</v>
      </c>
      <c r="F244" s="204">
        <v>16</v>
      </c>
      <c r="G244" s="171"/>
      <c r="H244" s="167">
        <f t="shared" si="50"/>
        <v>0</v>
      </c>
      <c r="I244" s="171"/>
      <c r="J244" s="167">
        <f t="shared" si="51"/>
        <v>0</v>
      </c>
      <c r="K244" s="168">
        <f t="shared" si="52"/>
        <v>0</v>
      </c>
      <c r="L244" s="218"/>
      <c r="M244" s="34"/>
      <c r="N244" s="274"/>
      <c r="O244" s="158"/>
    </row>
    <row r="245" spans="2:16" s="32" customFormat="1" ht="22.15" customHeight="1">
      <c r="B245" s="173"/>
      <c r="C245" s="575" t="s">
        <v>354</v>
      </c>
      <c r="D245" s="576"/>
      <c r="E245" s="217" t="s">
        <v>122</v>
      </c>
      <c r="F245" s="204">
        <v>33</v>
      </c>
      <c r="G245" s="171"/>
      <c r="H245" s="167">
        <f t="shared" si="50"/>
        <v>0</v>
      </c>
      <c r="I245" s="171"/>
      <c r="J245" s="167">
        <f t="shared" si="51"/>
        <v>0</v>
      </c>
      <c r="K245" s="168">
        <f t="shared" si="52"/>
        <v>0</v>
      </c>
      <c r="L245" s="218"/>
      <c r="M245" s="34"/>
      <c r="N245" s="274"/>
      <c r="O245" s="158"/>
    </row>
    <row r="246" spans="2:16" ht="27.75" customHeight="1">
      <c r="B246" s="189"/>
      <c r="C246" s="569" t="s">
        <v>355</v>
      </c>
      <c r="D246" s="570"/>
      <c r="E246" s="217" t="s">
        <v>122</v>
      </c>
      <c r="F246" s="204">
        <v>2</v>
      </c>
      <c r="G246" s="171"/>
      <c r="H246" s="167">
        <f t="shared" si="50"/>
        <v>0</v>
      </c>
      <c r="I246" s="171"/>
      <c r="J246" s="167">
        <f t="shared" si="51"/>
        <v>0</v>
      </c>
      <c r="K246" s="168">
        <f t="shared" si="52"/>
        <v>0</v>
      </c>
      <c r="L246" s="218"/>
      <c r="M246" s="35"/>
      <c r="N246" s="274"/>
      <c r="O246" s="158"/>
      <c r="P246" s="32"/>
    </row>
    <row r="247" spans="2:16" s="32" customFormat="1" ht="28.5" customHeight="1">
      <c r="B247" s="173"/>
      <c r="C247" s="569" t="s">
        <v>356</v>
      </c>
      <c r="D247" s="570"/>
      <c r="E247" s="217" t="s">
        <v>122</v>
      </c>
      <c r="F247" s="204">
        <v>23</v>
      </c>
      <c r="G247" s="188"/>
      <c r="H247" s="167">
        <f t="shared" si="50"/>
        <v>0</v>
      </c>
      <c r="I247" s="188"/>
      <c r="J247" s="167">
        <f t="shared" si="51"/>
        <v>0</v>
      </c>
      <c r="K247" s="168">
        <f t="shared" si="52"/>
        <v>0</v>
      </c>
      <c r="L247" s="218"/>
      <c r="M247" s="34"/>
      <c r="N247" s="274"/>
      <c r="O247" s="158"/>
    </row>
    <row r="248" spans="2:16" s="32" customFormat="1" ht="34.5" customHeight="1">
      <c r="B248" s="173"/>
      <c r="C248" s="569" t="s">
        <v>357</v>
      </c>
      <c r="D248" s="570"/>
      <c r="E248" s="192" t="s">
        <v>176</v>
      </c>
      <c r="F248" s="222">
        <v>110</v>
      </c>
      <c r="G248" s="222"/>
      <c r="H248" s="167">
        <f t="shared" si="50"/>
        <v>0</v>
      </c>
      <c r="I248" s="222"/>
      <c r="J248" s="167">
        <f t="shared" si="51"/>
        <v>0</v>
      </c>
      <c r="K248" s="168">
        <f t="shared" si="52"/>
        <v>0</v>
      </c>
      <c r="L248" s="218"/>
      <c r="M248" s="34"/>
      <c r="N248" s="274"/>
      <c r="O248" s="158"/>
    </row>
    <row r="249" spans="2:16" ht="27" customHeight="1">
      <c r="B249" s="189" t="s">
        <v>95</v>
      </c>
      <c r="C249" s="583" t="s">
        <v>358</v>
      </c>
      <c r="D249" s="584"/>
      <c r="E249" s="192" t="s">
        <v>176</v>
      </c>
      <c r="F249" s="222">
        <v>33</v>
      </c>
      <c r="G249" s="222"/>
      <c r="H249" s="167">
        <f t="shared" si="50"/>
        <v>0</v>
      </c>
      <c r="I249" s="222"/>
      <c r="J249" s="167">
        <f t="shared" si="51"/>
        <v>0</v>
      </c>
      <c r="K249" s="168">
        <f t="shared" si="52"/>
        <v>0</v>
      </c>
      <c r="L249" s="218"/>
      <c r="M249" s="35"/>
      <c r="N249" s="274"/>
      <c r="O249" s="158"/>
    </row>
    <row r="250" spans="2:16" ht="33" customHeight="1">
      <c r="B250" s="189"/>
      <c r="C250" s="569" t="s">
        <v>227</v>
      </c>
      <c r="D250" s="570"/>
      <c r="E250" s="192" t="s">
        <v>176</v>
      </c>
      <c r="F250" s="204">
        <v>1</v>
      </c>
      <c r="G250" s="171"/>
      <c r="H250" s="167">
        <f t="shared" si="50"/>
        <v>0</v>
      </c>
      <c r="I250" s="171"/>
      <c r="J250" s="167">
        <f t="shared" si="51"/>
        <v>0</v>
      </c>
      <c r="K250" s="168">
        <f t="shared" si="52"/>
        <v>0</v>
      </c>
      <c r="L250" s="218"/>
      <c r="M250" s="35"/>
      <c r="N250" s="274"/>
      <c r="O250" s="158"/>
    </row>
    <row r="251" spans="2:16" ht="33" customHeight="1">
      <c r="B251" s="189"/>
      <c r="C251" s="425" t="s">
        <v>359</v>
      </c>
      <c r="D251" s="426"/>
      <c r="E251" s="192"/>
      <c r="F251" s="204"/>
      <c r="G251" s="171"/>
      <c r="H251" s="167"/>
      <c r="I251" s="171"/>
      <c r="J251" s="167"/>
      <c r="K251" s="168"/>
      <c r="L251" s="218"/>
      <c r="M251" s="35"/>
      <c r="N251" s="274"/>
      <c r="O251" s="158"/>
    </row>
    <row r="252" spans="2:16" ht="46.5" customHeight="1">
      <c r="B252" s="189"/>
      <c r="C252" s="583" t="s">
        <v>360</v>
      </c>
      <c r="D252" s="584"/>
      <c r="E252" s="192" t="s">
        <v>190</v>
      </c>
      <c r="F252" s="204">
        <v>1</v>
      </c>
      <c r="G252" s="171"/>
      <c r="H252" s="167">
        <f t="shared" si="50"/>
        <v>0</v>
      </c>
      <c r="I252" s="171"/>
      <c r="J252" s="167">
        <f t="shared" ref="J252" si="53">F252*I252</f>
        <v>0</v>
      </c>
      <c r="K252" s="168">
        <f t="shared" ref="K252" si="54">H252+J252</f>
        <v>0</v>
      </c>
      <c r="L252" s="218"/>
      <c r="M252" s="35"/>
      <c r="N252" s="274"/>
      <c r="O252" s="158"/>
    </row>
    <row r="253" spans="2:16" ht="59.25" customHeight="1">
      <c r="B253" s="189"/>
      <c r="C253" s="583" t="s">
        <v>362</v>
      </c>
      <c r="D253" s="584"/>
      <c r="E253" s="192" t="s">
        <v>122</v>
      </c>
      <c r="F253" s="204">
        <v>4</v>
      </c>
      <c r="G253" s="171"/>
      <c r="H253" s="167">
        <f t="shared" si="50"/>
        <v>0</v>
      </c>
      <c r="I253" s="171"/>
      <c r="J253" s="167">
        <f t="shared" ref="J253:J254" si="55">F253*I253</f>
        <v>0</v>
      </c>
      <c r="K253" s="168">
        <f t="shared" ref="K253:K254" si="56">H253+J253</f>
        <v>0</v>
      </c>
      <c r="L253" s="218"/>
      <c r="M253" s="35"/>
      <c r="N253" s="274"/>
      <c r="O253" s="158"/>
    </row>
    <row r="254" spans="2:16" ht="75.75" customHeight="1">
      <c r="B254" s="189"/>
      <c r="C254" s="583" t="s">
        <v>361</v>
      </c>
      <c r="D254" s="584"/>
      <c r="E254" s="192" t="s">
        <v>190</v>
      </c>
      <c r="F254" s="204">
        <v>1</v>
      </c>
      <c r="G254" s="171"/>
      <c r="H254" s="167">
        <f t="shared" si="50"/>
        <v>0</v>
      </c>
      <c r="I254" s="171"/>
      <c r="J254" s="167">
        <f t="shared" si="55"/>
        <v>0</v>
      </c>
      <c r="K254" s="168">
        <f t="shared" si="56"/>
        <v>0</v>
      </c>
      <c r="L254" s="218"/>
      <c r="M254" s="35"/>
      <c r="N254" s="274"/>
      <c r="O254" s="158"/>
    </row>
    <row r="255" spans="2:16" ht="21.75" customHeight="1">
      <c r="B255" s="189"/>
      <c r="C255" s="571" t="s">
        <v>21</v>
      </c>
      <c r="D255" s="572"/>
      <c r="E255" s="173"/>
      <c r="F255" s="177"/>
      <c r="G255" s="177"/>
      <c r="H255" s="177">
        <f>SUM(H240:H252)</f>
        <v>0</v>
      </c>
      <c r="I255" s="177"/>
      <c r="J255" s="177">
        <f>SUM(J240:J250)</f>
        <v>0</v>
      </c>
      <c r="K255" s="177">
        <f>SUM(K240:K254)</f>
        <v>0</v>
      </c>
      <c r="L255" s="218"/>
      <c r="N255" s="154"/>
      <c r="O255" s="157"/>
    </row>
    <row r="256" spans="2:16" ht="21.75" customHeight="1">
      <c r="B256" s="189"/>
      <c r="C256" s="557"/>
      <c r="D256" s="558"/>
      <c r="E256" s="189"/>
      <c r="F256" s="230"/>
      <c r="G256" s="188"/>
      <c r="H256" s="188"/>
      <c r="I256" s="188"/>
      <c r="J256" s="188"/>
      <c r="K256" s="188"/>
      <c r="L256" s="218"/>
    </row>
    <row r="257" spans="2:12" ht="21.75" customHeight="1">
      <c r="B257" s="189"/>
      <c r="C257" s="581"/>
      <c r="D257" s="582"/>
      <c r="E257" s="189"/>
      <c r="F257" s="230"/>
      <c r="G257" s="188"/>
      <c r="H257" s="188"/>
      <c r="I257" s="188"/>
      <c r="J257" s="188"/>
      <c r="K257" s="188"/>
      <c r="L257" s="218"/>
    </row>
    <row r="258" spans="2:12" ht="21.75" customHeight="1">
      <c r="B258" s="189"/>
      <c r="C258" s="581"/>
      <c r="D258" s="582"/>
      <c r="E258" s="189"/>
      <c r="F258" s="230"/>
      <c r="G258" s="188"/>
      <c r="H258" s="188"/>
      <c r="I258" s="188"/>
      <c r="J258" s="188"/>
      <c r="K258" s="188"/>
      <c r="L258" s="218"/>
    </row>
    <row r="259" spans="2:12" ht="21.75" customHeight="1">
      <c r="B259" s="189"/>
      <c r="C259" s="581"/>
      <c r="D259" s="582"/>
      <c r="E259" s="189"/>
      <c r="F259" s="230"/>
      <c r="G259" s="188"/>
      <c r="H259" s="188"/>
      <c r="I259" s="188"/>
      <c r="J259" s="188"/>
      <c r="K259" s="188"/>
      <c r="L259" s="218"/>
    </row>
    <row r="260" spans="2:12" ht="21.75" customHeight="1">
      <c r="B260" s="189"/>
      <c r="C260" s="581"/>
      <c r="D260" s="582"/>
      <c r="E260" s="189"/>
      <c r="F260" s="230"/>
      <c r="G260" s="188"/>
      <c r="H260" s="188"/>
      <c r="I260" s="188"/>
      <c r="J260" s="188"/>
      <c r="K260" s="188"/>
      <c r="L260" s="218"/>
    </row>
    <row r="261" spans="2:12" ht="21.75" customHeight="1">
      <c r="B261" s="189"/>
      <c r="C261" s="581"/>
      <c r="D261" s="582"/>
      <c r="E261" s="189"/>
      <c r="F261" s="188"/>
      <c r="G261" s="188"/>
      <c r="H261" s="188"/>
      <c r="I261" s="188"/>
      <c r="J261" s="188"/>
      <c r="K261" s="177"/>
      <c r="L261" s="218"/>
    </row>
    <row r="262" spans="2:12" ht="21.75" customHeight="1">
      <c r="B262" s="189"/>
      <c r="C262" s="581"/>
      <c r="D262" s="582"/>
      <c r="E262" s="189"/>
      <c r="F262" s="230"/>
      <c r="G262" s="188"/>
      <c r="H262" s="188"/>
      <c r="I262" s="188"/>
      <c r="J262" s="188"/>
      <c r="K262" s="188"/>
      <c r="L262" s="218"/>
    </row>
    <row r="263" spans="2:12" ht="21.75" customHeight="1">
      <c r="B263" s="189"/>
      <c r="C263" s="581"/>
      <c r="D263" s="582"/>
      <c r="E263" s="189"/>
      <c r="F263" s="230"/>
      <c r="G263" s="188"/>
      <c r="H263" s="188"/>
      <c r="I263" s="188"/>
      <c r="J263" s="188"/>
      <c r="K263" s="188"/>
      <c r="L263" s="218"/>
    </row>
    <row r="264" spans="2:12" ht="21.75" customHeight="1">
      <c r="B264" s="189"/>
      <c r="C264" s="581"/>
      <c r="D264" s="582"/>
      <c r="E264" s="189"/>
      <c r="F264" s="230"/>
      <c r="G264" s="188"/>
      <c r="H264" s="188"/>
      <c r="I264" s="188"/>
      <c r="J264" s="188"/>
      <c r="K264" s="188"/>
      <c r="L264" s="218"/>
    </row>
    <row r="265" spans="2:12" ht="21.75" customHeight="1">
      <c r="B265" s="189"/>
      <c r="C265" s="581"/>
      <c r="D265" s="582"/>
      <c r="E265" s="189"/>
      <c r="F265" s="188"/>
      <c r="G265" s="188"/>
      <c r="H265" s="188"/>
      <c r="I265" s="188"/>
      <c r="J265" s="188"/>
      <c r="K265" s="177"/>
      <c r="L265" s="218"/>
    </row>
    <row r="266" spans="2:12" ht="21.75" customHeight="1">
      <c r="B266" s="189"/>
      <c r="C266" s="581"/>
      <c r="D266" s="582"/>
      <c r="E266" s="189"/>
      <c r="F266" s="188"/>
      <c r="G266" s="188"/>
      <c r="H266" s="188"/>
      <c r="I266" s="188"/>
      <c r="J266" s="188"/>
      <c r="K266" s="188"/>
      <c r="L266" s="218"/>
    </row>
    <row r="267" spans="2:12" ht="21.75" customHeight="1">
      <c r="B267" s="189"/>
      <c r="C267" s="581"/>
      <c r="D267" s="582"/>
      <c r="E267" s="189"/>
      <c r="F267" s="230"/>
      <c r="G267" s="188"/>
      <c r="H267" s="188"/>
      <c r="I267" s="188"/>
      <c r="J267" s="188"/>
      <c r="K267" s="188"/>
      <c r="L267" s="218"/>
    </row>
    <row r="268" spans="2:12" ht="21.75" customHeight="1">
      <c r="B268" s="189"/>
      <c r="C268" s="581"/>
      <c r="D268" s="582"/>
      <c r="E268" s="189"/>
      <c r="F268" s="230"/>
      <c r="G268" s="188"/>
      <c r="H268" s="188"/>
      <c r="I268" s="188"/>
      <c r="J268" s="188"/>
      <c r="K268" s="188"/>
      <c r="L268" s="218"/>
    </row>
    <row r="269" spans="2:12" ht="21.75" customHeight="1">
      <c r="B269" s="189"/>
      <c r="C269" s="581"/>
      <c r="D269" s="582"/>
      <c r="E269" s="189"/>
      <c r="F269" s="188"/>
      <c r="G269" s="188"/>
      <c r="H269" s="188"/>
      <c r="I269" s="188"/>
      <c r="J269" s="188"/>
      <c r="K269" s="177"/>
      <c r="L269" s="218"/>
    </row>
    <row r="270" spans="2:12">
      <c r="B270" s="165">
        <v>4</v>
      </c>
      <c r="C270" s="593" t="s">
        <v>106</v>
      </c>
      <c r="D270" s="594"/>
      <c r="E270" s="293"/>
      <c r="F270" s="268"/>
      <c r="G270" s="257"/>
      <c r="H270" s="257"/>
      <c r="I270" s="241"/>
      <c r="J270" s="257"/>
      <c r="K270" s="269"/>
      <c r="L270" s="270"/>
    </row>
    <row r="271" spans="2:12">
      <c r="B271" s="165"/>
      <c r="C271" s="557" t="s">
        <v>177</v>
      </c>
      <c r="D271" s="558"/>
      <c r="E271" s="165" t="s">
        <v>21</v>
      </c>
      <c r="F271" s="271"/>
      <c r="G271" s="272"/>
      <c r="H271" s="271"/>
      <c r="I271" s="271"/>
      <c r="J271" s="271"/>
      <c r="K271" s="302">
        <f>K306</f>
        <v>0</v>
      </c>
      <c r="L271" s="218"/>
    </row>
    <row r="272" spans="2:12">
      <c r="B272" s="165"/>
      <c r="C272" s="563"/>
      <c r="D272" s="564"/>
      <c r="E272" s="189"/>
      <c r="F272" s="188"/>
      <c r="G272" s="188"/>
      <c r="H272" s="188"/>
      <c r="I272" s="188"/>
      <c r="J272" s="188"/>
      <c r="K272" s="188"/>
      <c r="L272" s="218"/>
    </row>
    <row r="273" spans="2:12">
      <c r="B273" s="165"/>
      <c r="C273" s="563"/>
      <c r="D273" s="564"/>
      <c r="E273" s="189"/>
      <c r="F273" s="230"/>
      <c r="G273" s="188"/>
      <c r="H273" s="188"/>
      <c r="I273" s="188"/>
      <c r="J273" s="188"/>
      <c r="K273" s="188"/>
      <c r="L273" s="218"/>
    </row>
    <row r="274" spans="2:12">
      <c r="B274" s="165"/>
      <c r="C274" s="563"/>
      <c r="D274" s="564"/>
      <c r="E274" s="189"/>
      <c r="F274" s="188"/>
      <c r="G274" s="188"/>
      <c r="H274" s="188"/>
      <c r="I274" s="188"/>
      <c r="J274" s="188"/>
      <c r="K274" s="188"/>
      <c r="L274" s="218"/>
    </row>
    <row r="275" spans="2:12">
      <c r="B275" s="165"/>
      <c r="C275" s="563"/>
      <c r="D275" s="564"/>
      <c r="E275" s="189"/>
      <c r="F275" s="230"/>
      <c r="G275" s="188"/>
      <c r="H275" s="188"/>
      <c r="I275" s="188"/>
      <c r="J275" s="188"/>
      <c r="K275" s="188"/>
      <c r="L275" s="218"/>
    </row>
    <row r="276" spans="2:12">
      <c r="B276" s="165"/>
      <c r="C276" s="563"/>
      <c r="D276" s="564"/>
      <c r="E276" s="189"/>
      <c r="F276" s="230"/>
      <c r="G276" s="188"/>
      <c r="H276" s="188"/>
      <c r="I276" s="188"/>
      <c r="J276" s="188"/>
      <c r="K276" s="188"/>
      <c r="L276" s="218"/>
    </row>
    <row r="277" spans="2:12">
      <c r="B277" s="165"/>
      <c r="C277" s="581"/>
      <c r="D277" s="582"/>
      <c r="E277" s="189"/>
      <c r="F277" s="188"/>
      <c r="G277" s="188"/>
      <c r="H277" s="188"/>
      <c r="I277" s="188"/>
      <c r="J277" s="188"/>
      <c r="K277" s="188"/>
      <c r="L277" s="218"/>
    </row>
    <row r="278" spans="2:12">
      <c r="B278" s="427"/>
      <c r="C278" s="581"/>
      <c r="D278" s="582"/>
      <c r="E278" s="293"/>
      <c r="F278" s="275"/>
      <c r="G278" s="188"/>
      <c r="H278" s="188"/>
      <c r="I278" s="188"/>
      <c r="J278" s="188"/>
      <c r="K278" s="188"/>
      <c r="L278" s="218"/>
    </row>
    <row r="279" spans="2:12">
      <c r="B279" s="427"/>
      <c r="C279" s="581"/>
      <c r="D279" s="582"/>
      <c r="E279" s="293"/>
      <c r="F279" s="188"/>
      <c r="G279" s="276"/>
      <c r="H279" s="276"/>
      <c r="I279" s="276"/>
      <c r="J279" s="276"/>
      <c r="K279" s="276"/>
      <c r="L279" s="174"/>
    </row>
    <row r="280" spans="2:12">
      <c r="B280" s="427"/>
      <c r="C280" s="581"/>
      <c r="D280" s="582"/>
      <c r="E280" s="293"/>
      <c r="F280" s="276"/>
      <c r="G280" s="276"/>
      <c r="H280" s="276"/>
      <c r="I280" s="276"/>
      <c r="J280" s="276"/>
      <c r="K280" s="276"/>
      <c r="L280" s="174"/>
    </row>
    <row r="281" spans="2:12">
      <c r="B281" s="189"/>
      <c r="C281" s="424"/>
      <c r="D281" s="307"/>
      <c r="E281" s="189"/>
      <c r="F281" s="276"/>
      <c r="G281" s="277"/>
      <c r="H281" s="278"/>
      <c r="I281" s="279"/>
      <c r="J281" s="276"/>
      <c r="K281" s="276"/>
      <c r="L281" s="174"/>
    </row>
    <row r="282" spans="2:12">
      <c r="B282" s="189"/>
      <c r="C282" s="424"/>
      <c r="D282" s="307"/>
      <c r="E282" s="189"/>
      <c r="F282" s="276"/>
      <c r="G282" s="277"/>
      <c r="H282" s="278"/>
      <c r="I282" s="279"/>
      <c r="J282" s="276"/>
      <c r="K282" s="276"/>
      <c r="L282" s="174"/>
    </row>
    <row r="283" spans="2:12">
      <c r="B283" s="189"/>
      <c r="C283" s="424"/>
      <c r="D283" s="307"/>
      <c r="E283" s="189"/>
      <c r="F283" s="276"/>
      <c r="G283" s="277"/>
      <c r="H283" s="278"/>
      <c r="I283" s="279"/>
      <c r="J283" s="276"/>
      <c r="K283" s="276"/>
      <c r="L283" s="174"/>
    </row>
    <row r="284" spans="2:12">
      <c r="B284" s="189"/>
      <c r="C284" s="424"/>
      <c r="D284" s="307"/>
      <c r="E284" s="189"/>
      <c r="F284" s="276"/>
      <c r="G284" s="280"/>
      <c r="H284" s="276"/>
      <c r="I284" s="276"/>
      <c r="J284" s="276"/>
      <c r="K284" s="276"/>
      <c r="L284" s="174"/>
    </row>
    <row r="285" spans="2:12">
      <c r="B285" s="189"/>
      <c r="C285" s="424"/>
      <c r="D285" s="307"/>
      <c r="E285" s="189"/>
      <c r="F285" s="276"/>
      <c r="G285" s="280"/>
      <c r="H285" s="276"/>
      <c r="I285" s="276"/>
      <c r="J285" s="276"/>
      <c r="K285" s="276"/>
      <c r="L285" s="174"/>
    </row>
    <row r="286" spans="2:12">
      <c r="B286" s="189"/>
      <c r="C286" s="424"/>
      <c r="D286" s="307"/>
      <c r="E286" s="189"/>
      <c r="F286" s="276"/>
      <c r="G286" s="281"/>
      <c r="H286" s="276"/>
      <c r="I286" s="276"/>
      <c r="J286" s="276"/>
      <c r="K286" s="276"/>
      <c r="L286" s="174"/>
    </row>
    <row r="287" spans="2:12">
      <c r="B287" s="165"/>
      <c r="C287" s="559"/>
      <c r="D287" s="560"/>
      <c r="E287" s="165"/>
      <c r="F287" s="271"/>
      <c r="G287" s="272"/>
      <c r="H287" s="271"/>
      <c r="I287" s="271"/>
      <c r="J287" s="271"/>
      <c r="K287" s="294"/>
      <c r="L287" s="174"/>
    </row>
    <row r="288" spans="2:12">
      <c r="B288" s="165"/>
      <c r="C288" s="559"/>
      <c r="D288" s="560"/>
      <c r="E288" s="165"/>
      <c r="F288" s="271"/>
      <c r="G288" s="272"/>
      <c r="H288" s="271"/>
      <c r="I288" s="271"/>
      <c r="J288" s="271"/>
      <c r="K288" s="294"/>
      <c r="L288" s="174"/>
    </row>
    <row r="289" spans="2:15">
      <c r="B289" s="165"/>
      <c r="C289" s="559"/>
      <c r="D289" s="560"/>
      <c r="E289" s="165"/>
      <c r="F289" s="271"/>
      <c r="G289" s="272"/>
      <c r="H289" s="271"/>
      <c r="I289" s="271"/>
      <c r="J289" s="271"/>
      <c r="K289" s="294"/>
      <c r="L289" s="174"/>
    </row>
    <row r="290" spans="2:15">
      <c r="B290" s="165"/>
      <c r="C290" s="559"/>
      <c r="D290" s="560"/>
      <c r="E290" s="165"/>
      <c r="F290" s="271"/>
      <c r="G290" s="272"/>
      <c r="H290" s="271"/>
      <c r="I290" s="271"/>
      <c r="J290" s="271"/>
      <c r="K290" s="294"/>
      <c r="L290" s="174"/>
    </row>
    <row r="291" spans="2:15">
      <c r="B291" s="163"/>
      <c r="C291" s="567" t="s">
        <v>107</v>
      </c>
      <c r="D291" s="568"/>
      <c r="E291" s="262"/>
      <c r="F291" s="263"/>
      <c r="G291" s="262"/>
      <c r="H291" s="262"/>
      <c r="I291" s="264"/>
      <c r="J291" s="262"/>
      <c r="K291" s="265">
        <f>SUM(K271:K290)</f>
        <v>0</v>
      </c>
      <c r="L291" s="266"/>
    </row>
    <row r="292" spans="2:15">
      <c r="B292" s="189"/>
      <c r="C292" s="557" t="s">
        <v>177</v>
      </c>
      <c r="D292" s="558"/>
      <c r="E292" s="189"/>
      <c r="F292" s="276"/>
      <c r="G292" s="281"/>
      <c r="H292" s="276"/>
      <c r="I292" s="276"/>
      <c r="J292" s="276"/>
      <c r="K292" s="276"/>
      <c r="L292" s="174"/>
    </row>
    <row r="293" spans="2:15">
      <c r="B293" s="189"/>
      <c r="C293" s="569" t="s">
        <v>178</v>
      </c>
      <c r="D293" s="570"/>
      <c r="E293" s="212" t="s">
        <v>173</v>
      </c>
      <c r="F293" s="206">
        <v>1</v>
      </c>
      <c r="G293" s="308"/>
      <c r="H293" s="167">
        <f t="shared" ref="H293:H305" si="57">F293*G293</f>
        <v>0</v>
      </c>
      <c r="I293" s="171"/>
      <c r="J293" s="167">
        <f t="shared" ref="J293:J305" si="58">F293*I293</f>
        <v>0</v>
      </c>
      <c r="K293" s="168">
        <f t="shared" ref="K293:K305" si="59">H293+J293</f>
        <v>0</v>
      </c>
      <c r="L293" s="176" t="s">
        <v>123</v>
      </c>
      <c r="N293" s="274"/>
      <c r="O293" s="158"/>
    </row>
    <row r="294" spans="2:15" ht="57.75" customHeight="1">
      <c r="B294" s="189"/>
      <c r="C294" s="583" t="s">
        <v>219</v>
      </c>
      <c r="D294" s="584"/>
      <c r="E294" s="212" t="s">
        <v>217</v>
      </c>
      <c r="F294" s="206">
        <v>1</v>
      </c>
      <c r="G294" s="308"/>
      <c r="H294" s="167">
        <f t="shared" si="57"/>
        <v>0</v>
      </c>
      <c r="I294" s="171"/>
      <c r="J294" s="167">
        <f t="shared" si="58"/>
        <v>0</v>
      </c>
      <c r="K294" s="168">
        <f t="shared" si="59"/>
        <v>0</v>
      </c>
      <c r="L294" s="174"/>
      <c r="N294" s="274"/>
      <c r="O294" s="158"/>
    </row>
    <row r="295" spans="2:15" ht="53.25" customHeight="1">
      <c r="B295" s="189"/>
      <c r="C295" s="583" t="s">
        <v>220</v>
      </c>
      <c r="D295" s="584"/>
      <c r="E295" s="212" t="s">
        <v>217</v>
      </c>
      <c r="F295" s="206">
        <v>2</v>
      </c>
      <c r="G295" s="308"/>
      <c r="H295" s="167">
        <f t="shared" si="57"/>
        <v>0</v>
      </c>
      <c r="I295" s="206"/>
      <c r="J295" s="167">
        <f t="shared" si="58"/>
        <v>0</v>
      </c>
      <c r="K295" s="168">
        <f t="shared" si="59"/>
        <v>0</v>
      </c>
      <c r="L295" s="174"/>
      <c r="N295" s="274"/>
      <c r="O295" s="158"/>
    </row>
    <row r="296" spans="2:15">
      <c r="B296" s="189"/>
      <c r="C296" s="569" t="s">
        <v>179</v>
      </c>
      <c r="D296" s="570"/>
      <c r="E296" s="212" t="s">
        <v>122</v>
      </c>
      <c r="F296" s="206">
        <v>15</v>
      </c>
      <c r="G296" s="308"/>
      <c r="H296" s="167">
        <f t="shared" si="57"/>
        <v>0</v>
      </c>
      <c r="I296" s="206"/>
      <c r="J296" s="167">
        <f t="shared" si="58"/>
        <v>0</v>
      </c>
      <c r="K296" s="168">
        <f t="shared" si="59"/>
        <v>0</v>
      </c>
      <c r="L296" s="174"/>
      <c r="N296" s="274"/>
      <c r="O296" s="158"/>
    </row>
    <row r="297" spans="2:15">
      <c r="B297" s="189"/>
      <c r="C297" s="569" t="s">
        <v>180</v>
      </c>
      <c r="D297" s="570"/>
      <c r="E297" s="212" t="s">
        <v>176</v>
      </c>
      <c r="F297" s="206">
        <v>11</v>
      </c>
      <c r="G297" s="308"/>
      <c r="H297" s="167">
        <f t="shared" si="57"/>
        <v>0</v>
      </c>
      <c r="I297" s="171"/>
      <c r="J297" s="167">
        <f t="shared" si="58"/>
        <v>0</v>
      </c>
      <c r="K297" s="168">
        <f t="shared" si="59"/>
        <v>0</v>
      </c>
      <c r="L297" s="176" t="s">
        <v>123</v>
      </c>
      <c r="N297" s="274"/>
      <c r="O297" s="158"/>
    </row>
    <row r="298" spans="2:15">
      <c r="B298" s="189"/>
      <c r="C298" s="569" t="s">
        <v>181</v>
      </c>
      <c r="D298" s="570"/>
      <c r="E298" s="212" t="s">
        <v>176</v>
      </c>
      <c r="F298" s="206">
        <v>7</v>
      </c>
      <c r="G298" s="308"/>
      <c r="H298" s="167">
        <f t="shared" si="57"/>
        <v>0</v>
      </c>
      <c r="I298" s="171"/>
      <c r="J298" s="167">
        <f t="shared" si="58"/>
        <v>0</v>
      </c>
      <c r="K298" s="168">
        <f t="shared" si="59"/>
        <v>0</v>
      </c>
      <c r="L298" s="176" t="s">
        <v>123</v>
      </c>
      <c r="N298" s="274"/>
      <c r="O298" s="158"/>
    </row>
    <row r="299" spans="2:15">
      <c r="B299" s="189"/>
      <c r="C299" s="569" t="s">
        <v>193</v>
      </c>
      <c r="D299" s="570"/>
      <c r="E299" s="212" t="s">
        <v>125</v>
      </c>
      <c r="F299" s="206">
        <v>97</v>
      </c>
      <c r="G299" s="308"/>
      <c r="H299" s="167">
        <f t="shared" si="57"/>
        <v>0</v>
      </c>
      <c r="I299" s="206"/>
      <c r="J299" s="167">
        <f t="shared" si="58"/>
        <v>0</v>
      </c>
      <c r="K299" s="168">
        <f t="shared" si="59"/>
        <v>0</v>
      </c>
      <c r="L299" s="176"/>
      <c r="N299" s="274"/>
      <c r="O299" s="158"/>
    </row>
    <row r="300" spans="2:15">
      <c r="B300" s="189"/>
      <c r="C300" s="569" t="s">
        <v>194</v>
      </c>
      <c r="D300" s="570"/>
      <c r="E300" s="212" t="s">
        <v>190</v>
      </c>
      <c r="F300" s="206">
        <v>1</v>
      </c>
      <c r="G300" s="308"/>
      <c r="H300" s="167">
        <f t="shared" si="57"/>
        <v>0</v>
      </c>
      <c r="I300" s="206"/>
      <c r="J300" s="167">
        <f t="shared" si="58"/>
        <v>0</v>
      </c>
      <c r="K300" s="168">
        <f t="shared" si="59"/>
        <v>0</v>
      </c>
      <c r="L300" s="176" t="s">
        <v>123</v>
      </c>
      <c r="N300" s="274"/>
      <c r="O300" s="158"/>
    </row>
    <row r="301" spans="2:15">
      <c r="B301" s="189"/>
      <c r="C301" s="569" t="s">
        <v>182</v>
      </c>
      <c r="D301" s="570"/>
      <c r="E301" s="212" t="s">
        <v>122</v>
      </c>
      <c r="F301" s="206">
        <v>3</v>
      </c>
      <c r="G301" s="308"/>
      <c r="H301" s="167">
        <f t="shared" si="57"/>
        <v>0</v>
      </c>
      <c r="I301" s="206"/>
      <c r="J301" s="167">
        <f t="shared" si="58"/>
        <v>0</v>
      </c>
      <c r="K301" s="168">
        <f t="shared" si="59"/>
        <v>0</v>
      </c>
      <c r="L301" s="174"/>
      <c r="N301" s="274"/>
      <c r="O301" s="158"/>
    </row>
    <row r="302" spans="2:15">
      <c r="B302" s="189"/>
      <c r="C302" s="569" t="s">
        <v>195</v>
      </c>
      <c r="D302" s="570"/>
      <c r="E302" s="212" t="s">
        <v>122</v>
      </c>
      <c r="F302" s="206">
        <v>5</v>
      </c>
      <c r="G302" s="308"/>
      <c r="H302" s="167">
        <f t="shared" si="57"/>
        <v>0</v>
      </c>
      <c r="I302" s="206"/>
      <c r="J302" s="167">
        <f t="shared" si="58"/>
        <v>0</v>
      </c>
      <c r="K302" s="168">
        <f t="shared" si="59"/>
        <v>0</v>
      </c>
      <c r="L302" s="174"/>
      <c r="N302" s="274"/>
      <c r="O302" s="158"/>
    </row>
    <row r="303" spans="2:15">
      <c r="B303" s="189"/>
      <c r="C303" s="569" t="s">
        <v>221</v>
      </c>
      <c r="D303" s="570"/>
      <c r="E303" s="212" t="s">
        <v>183</v>
      </c>
      <c r="F303" s="206">
        <v>1</v>
      </c>
      <c r="G303" s="308"/>
      <c r="H303" s="167">
        <f t="shared" si="57"/>
        <v>0</v>
      </c>
      <c r="I303" s="206"/>
      <c r="J303" s="167">
        <f t="shared" si="58"/>
        <v>0</v>
      </c>
      <c r="K303" s="168">
        <f t="shared" si="59"/>
        <v>0</v>
      </c>
      <c r="L303" s="174"/>
      <c r="N303" s="274"/>
      <c r="O303" s="158"/>
    </row>
    <row r="304" spans="2:15">
      <c r="B304" s="189"/>
      <c r="C304" s="569" t="s">
        <v>222</v>
      </c>
      <c r="D304" s="570"/>
      <c r="E304" s="212" t="s">
        <v>122</v>
      </c>
      <c r="F304" s="206">
        <v>1</v>
      </c>
      <c r="G304" s="308"/>
      <c r="H304" s="167">
        <f t="shared" si="57"/>
        <v>0</v>
      </c>
      <c r="I304" s="206"/>
      <c r="J304" s="167">
        <f t="shared" si="58"/>
        <v>0</v>
      </c>
      <c r="K304" s="168">
        <f t="shared" si="59"/>
        <v>0</v>
      </c>
      <c r="L304" s="174"/>
      <c r="N304" s="274"/>
      <c r="O304" s="158"/>
    </row>
    <row r="305" spans="2:15">
      <c r="B305" s="189"/>
      <c r="C305" s="569" t="s">
        <v>223</v>
      </c>
      <c r="D305" s="570"/>
      <c r="E305" s="212" t="s">
        <v>122</v>
      </c>
      <c r="F305" s="206">
        <v>1</v>
      </c>
      <c r="G305" s="308"/>
      <c r="H305" s="167">
        <f t="shared" si="57"/>
        <v>0</v>
      </c>
      <c r="I305" s="206"/>
      <c r="J305" s="167">
        <f t="shared" si="58"/>
        <v>0</v>
      </c>
      <c r="K305" s="168">
        <f t="shared" si="59"/>
        <v>0</v>
      </c>
      <c r="L305" s="174"/>
      <c r="N305" s="274"/>
      <c r="O305" s="158"/>
    </row>
    <row r="306" spans="2:15">
      <c r="B306" s="189"/>
      <c r="C306" s="571" t="s">
        <v>21</v>
      </c>
      <c r="D306" s="572"/>
      <c r="E306" s="173"/>
      <c r="F306" s="177"/>
      <c r="G306" s="177"/>
      <c r="H306" s="177">
        <f>SUM(H293:H305)</f>
        <v>0</v>
      </c>
      <c r="I306" s="177"/>
      <c r="J306" s="177">
        <f>SUM(J293:J305)</f>
        <v>0</v>
      </c>
      <c r="K306" s="177">
        <f>SUM(K293:K305)</f>
        <v>0</v>
      </c>
      <c r="L306" s="174"/>
      <c r="N306" s="154"/>
      <c r="O306" s="157"/>
    </row>
    <row r="307" spans="2:15">
      <c r="B307" s="189"/>
      <c r="C307" s="581"/>
      <c r="D307" s="582"/>
      <c r="E307" s="189"/>
      <c r="F307" s="276"/>
      <c r="G307" s="276"/>
      <c r="H307" s="276"/>
      <c r="I307" s="276"/>
      <c r="J307" s="276"/>
      <c r="K307" s="276"/>
      <c r="L307" s="174"/>
    </row>
    <row r="308" spans="2:15">
      <c r="B308" s="165"/>
      <c r="C308" s="559"/>
      <c r="D308" s="560"/>
      <c r="E308" s="165"/>
      <c r="F308" s="271"/>
      <c r="G308" s="272"/>
      <c r="H308" s="271"/>
      <c r="I308" s="271"/>
      <c r="J308" s="271"/>
      <c r="K308" s="294"/>
      <c r="L308" s="174"/>
    </row>
    <row r="309" spans="2:15">
      <c r="B309" s="165"/>
      <c r="C309" s="559"/>
      <c r="D309" s="560"/>
      <c r="E309" s="165"/>
      <c r="F309" s="271"/>
      <c r="G309" s="272"/>
      <c r="H309" s="271"/>
      <c r="I309" s="271"/>
      <c r="J309" s="271"/>
      <c r="K309" s="294"/>
      <c r="L309" s="174"/>
    </row>
    <row r="310" spans="2:15">
      <c r="B310" s="165"/>
      <c r="C310" s="559"/>
      <c r="D310" s="560"/>
      <c r="E310" s="165"/>
      <c r="F310" s="271"/>
      <c r="G310" s="272"/>
      <c r="H310" s="271"/>
      <c r="I310" s="271"/>
      <c r="J310" s="271"/>
      <c r="K310" s="294"/>
      <c r="L310" s="174"/>
    </row>
    <row r="311" spans="2:15">
      <c r="B311" s="165"/>
      <c r="C311" s="559"/>
      <c r="D311" s="560"/>
      <c r="E311" s="165"/>
      <c r="F311" s="271"/>
      <c r="G311" s="272"/>
      <c r="H311" s="271"/>
      <c r="I311" s="271"/>
      <c r="J311" s="271"/>
      <c r="K311" s="294"/>
      <c r="L311" s="174"/>
    </row>
    <row r="312" spans="2:15">
      <c r="B312" s="165"/>
      <c r="C312" s="559"/>
      <c r="D312" s="560"/>
      <c r="E312" s="165"/>
      <c r="F312" s="271"/>
      <c r="G312" s="272"/>
      <c r="H312" s="271"/>
      <c r="I312" s="271"/>
      <c r="J312" s="271"/>
      <c r="K312" s="294"/>
      <c r="L312" s="174"/>
    </row>
    <row r="313" spans="2:15">
      <c r="B313" s="165"/>
      <c r="C313" s="559"/>
      <c r="D313" s="560"/>
      <c r="E313" s="165"/>
      <c r="F313" s="271"/>
      <c r="G313" s="272"/>
      <c r="H313" s="271"/>
      <c r="I313" s="271"/>
      <c r="J313" s="271"/>
      <c r="K313" s="294"/>
      <c r="L313" s="174"/>
    </row>
    <row r="314" spans="2:15">
      <c r="B314" s="179"/>
      <c r="C314" s="579"/>
      <c r="D314" s="580"/>
      <c r="E314" s="179"/>
      <c r="F314" s="309"/>
      <c r="G314" s="310"/>
      <c r="H314" s="309"/>
      <c r="I314" s="309"/>
      <c r="J314" s="309"/>
      <c r="K314" s="311"/>
      <c r="L314" s="312"/>
    </row>
  </sheetData>
  <mergeCells count="303">
    <mergeCell ref="C304:D304"/>
    <mergeCell ref="C305:D305"/>
    <mergeCell ref="C211:D211"/>
    <mergeCell ref="C142:D142"/>
    <mergeCell ref="C143:D143"/>
    <mergeCell ref="C194:D194"/>
    <mergeCell ref="C195:D195"/>
    <mergeCell ref="C201:D201"/>
    <mergeCell ref="C277:D277"/>
    <mergeCell ref="C278:D278"/>
    <mergeCell ref="C279:D279"/>
    <mergeCell ref="C280:D280"/>
    <mergeCell ref="C204:D204"/>
    <mergeCell ref="C193:D193"/>
    <mergeCell ref="C186:D186"/>
    <mergeCell ref="C192:D192"/>
    <mergeCell ref="C154:D154"/>
    <mergeCell ref="C147:D147"/>
    <mergeCell ref="C150:D150"/>
    <mergeCell ref="C183:D183"/>
    <mergeCell ref="C165:D165"/>
    <mergeCell ref="C162:D162"/>
    <mergeCell ref="C156:D156"/>
    <mergeCell ref="C160:D160"/>
    <mergeCell ref="C303:D303"/>
    <mergeCell ref="C174:D174"/>
    <mergeCell ref="C172:D172"/>
    <mergeCell ref="C167:D167"/>
    <mergeCell ref="C187:D187"/>
    <mergeCell ref="C173:D173"/>
    <mergeCell ref="C169:D169"/>
    <mergeCell ref="C168:D168"/>
    <mergeCell ref="C170:D170"/>
    <mergeCell ref="C171:D171"/>
    <mergeCell ref="C179:D179"/>
    <mergeCell ref="C229:D229"/>
    <mergeCell ref="C232:D232"/>
    <mergeCell ref="C239:D239"/>
    <mergeCell ref="C222:D222"/>
    <mergeCell ref="C223:D223"/>
    <mergeCell ref="C221:D221"/>
    <mergeCell ref="C219:D219"/>
    <mergeCell ref="C242:D242"/>
    <mergeCell ref="C230:D230"/>
    <mergeCell ref="C269:D269"/>
    <mergeCell ref="C258:D258"/>
    <mergeCell ref="C259:D259"/>
    <mergeCell ref="C260:D260"/>
    <mergeCell ref="C83:D83"/>
    <mergeCell ref="C89:D89"/>
    <mergeCell ref="C90:D90"/>
    <mergeCell ref="C136:D136"/>
    <mergeCell ref="C111:D111"/>
    <mergeCell ref="C164:D164"/>
    <mergeCell ref="C199:D199"/>
    <mergeCell ref="C205:D205"/>
    <mergeCell ref="C206:D206"/>
    <mergeCell ref="C166:D166"/>
    <mergeCell ref="C157:D157"/>
    <mergeCell ref="C114:D114"/>
    <mergeCell ref="C129:D129"/>
    <mergeCell ref="C130:D130"/>
    <mergeCell ref="C131:D131"/>
    <mergeCell ref="C137:D137"/>
    <mergeCell ref="C127:D127"/>
    <mergeCell ref="C159:D159"/>
    <mergeCell ref="C151:D151"/>
    <mergeCell ref="C146:D146"/>
    <mergeCell ref="C125:D125"/>
    <mergeCell ref="C132:D132"/>
    <mergeCell ref="C133:D133"/>
    <mergeCell ref="C134:D134"/>
    <mergeCell ref="C59:D59"/>
    <mergeCell ref="C67:D67"/>
    <mergeCell ref="C48:D48"/>
    <mergeCell ref="C49:D49"/>
    <mergeCell ref="C50:D50"/>
    <mergeCell ref="C68:D68"/>
    <mergeCell ref="C163:D163"/>
    <mergeCell ref="C149:D149"/>
    <mergeCell ref="C152:D152"/>
    <mergeCell ref="C161:D161"/>
    <mergeCell ref="C91:D91"/>
    <mergeCell ref="C113:D113"/>
    <mergeCell ref="C99:D99"/>
    <mergeCell ref="C100:D100"/>
    <mergeCell ref="C102:D102"/>
    <mergeCell ref="C88:D88"/>
    <mergeCell ref="C115:D115"/>
    <mergeCell ref="C123:D123"/>
    <mergeCell ref="C118:D118"/>
    <mergeCell ref="C120:D120"/>
    <mergeCell ref="C119:D119"/>
    <mergeCell ref="C112:D112"/>
    <mergeCell ref="C105:D105"/>
    <mergeCell ref="C72:D72"/>
    <mergeCell ref="C38:D38"/>
    <mergeCell ref="C63:D63"/>
    <mergeCell ref="C40:D40"/>
    <mergeCell ref="C73:D73"/>
    <mergeCell ref="C74:D74"/>
    <mergeCell ref="C75:D75"/>
    <mergeCell ref="C76:D76"/>
    <mergeCell ref="C77:D77"/>
    <mergeCell ref="C78:D78"/>
    <mergeCell ref="C51:D51"/>
    <mergeCell ref="C52:D52"/>
    <mergeCell ref="C60:D60"/>
    <mergeCell ref="C45:D45"/>
    <mergeCell ref="C53:D53"/>
    <mergeCell ref="C54:D54"/>
    <mergeCell ref="C55:D55"/>
    <mergeCell ref="C46:D46"/>
    <mergeCell ref="C42:D42"/>
    <mergeCell ref="C43:D43"/>
    <mergeCell ref="C44:D44"/>
    <mergeCell ref="C61:D61"/>
    <mergeCell ref="C62:D62"/>
    <mergeCell ref="C57:D57"/>
    <mergeCell ref="C58:D58"/>
    <mergeCell ref="B1:L1"/>
    <mergeCell ref="B2:L2"/>
    <mergeCell ref="B4:L4"/>
    <mergeCell ref="B5:L5"/>
    <mergeCell ref="C39:D39"/>
    <mergeCell ref="C41:D41"/>
    <mergeCell ref="B3:L3"/>
    <mergeCell ref="C10:D10"/>
    <mergeCell ref="C37:D37"/>
    <mergeCell ref="C19:D19"/>
    <mergeCell ref="C20:D20"/>
    <mergeCell ref="C21:D21"/>
    <mergeCell ref="C22:D22"/>
    <mergeCell ref="C23:D23"/>
    <mergeCell ref="C14:D14"/>
    <mergeCell ref="C18:D18"/>
    <mergeCell ref="C15:D15"/>
    <mergeCell ref="C16:D16"/>
    <mergeCell ref="C17:D17"/>
    <mergeCell ref="C29:D29"/>
    <mergeCell ref="C30:D30"/>
    <mergeCell ref="C26:D26"/>
    <mergeCell ref="C36:D36"/>
    <mergeCell ref="C11:D11"/>
    <mergeCell ref="B6:L6"/>
    <mergeCell ref="B7:L7"/>
    <mergeCell ref="C8:D9"/>
    <mergeCell ref="E8:E9"/>
    <mergeCell ref="C24:D24"/>
    <mergeCell ref="C25:D25"/>
    <mergeCell ref="C197:D197"/>
    <mergeCell ref="C27:D27"/>
    <mergeCell ref="C28:D28"/>
    <mergeCell ref="C12:D12"/>
    <mergeCell ref="C32:D32"/>
    <mergeCell ref="C31:D31"/>
    <mergeCell ref="C33:D33"/>
    <mergeCell ref="C34:D34"/>
    <mergeCell ref="C13:D13"/>
    <mergeCell ref="C84:D84"/>
    <mergeCell ref="C85:D85"/>
    <mergeCell ref="C86:D86"/>
    <mergeCell ref="C87:D87"/>
    <mergeCell ref="C66:D66"/>
    <mergeCell ref="C124:D124"/>
    <mergeCell ref="C79:D79"/>
    <mergeCell ref="C117:D117"/>
    <mergeCell ref="C116:D116"/>
    <mergeCell ref="C268:D268"/>
    <mergeCell ref="C235:D235"/>
    <mergeCell ref="C245:D245"/>
    <mergeCell ref="L8:L9"/>
    <mergeCell ref="B8:B9"/>
    <mergeCell ref="C122:D122"/>
    <mergeCell ref="C109:D109"/>
    <mergeCell ref="C80:D80"/>
    <mergeCell ref="C81:D81"/>
    <mergeCell ref="C82:D82"/>
    <mergeCell ref="F8:F9"/>
    <mergeCell ref="C35:D35"/>
    <mergeCell ref="C103:D103"/>
    <mergeCell ref="C104:D104"/>
    <mergeCell ref="C47:D47"/>
    <mergeCell ref="C56:D56"/>
    <mergeCell ref="C64:D64"/>
    <mergeCell ref="C65:D65"/>
    <mergeCell ref="C70:D70"/>
    <mergeCell ref="C71:D71"/>
    <mergeCell ref="C262:D262"/>
    <mergeCell ref="C263:D263"/>
    <mergeCell ref="C265:D265"/>
    <mergeCell ref="C266:D266"/>
    <mergeCell ref="C291:D291"/>
    <mergeCell ref="C270:D270"/>
    <mergeCell ref="C287:D287"/>
    <mergeCell ref="C288:D288"/>
    <mergeCell ref="C289:D289"/>
    <mergeCell ref="C271:D271"/>
    <mergeCell ref="C272:D272"/>
    <mergeCell ref="C273:D273"/>
    <mergeCell ref="C274:D274"/>
    <mergeCell ref="C275:D275"/>
    <mergeCell ref="C276:D276"/>
    <mergeCell ref="C290:D290"/>
    <mergeCell ref="C264:D264"/>
    <mergeCell ref="C267:D267"/>
    <mergeCell ref="C231:D231"/>
    <mergeCell ref="C240:D240"/>
    <mergeCell ref="C241:D241"/>
    <mergeCell ref="C255:D255"/>
    <mergeCell ref="C256:D256"/>
    <mergeCell ref="C257:D257"/>
    <mergeCell ref="C249:D249"/>
    <mergeCell ref="C250:D250"/>
    <mergeCell ref="C248:D248"/>
    <mergeCell ref="C244:D244"/>
    <mergeCell ref="C252:D252"/>
    <mergeCell ref="C253:D253"/>
    <mergeCell ref="C246:D246"/>
    <mergeCell ref="C247:D247"/>
    <mergeCell ref="C261:D261"/>
    <mergeCell ref="C254:D254"/>
    <mergeCell ref="C218:D218"/>
    <mergeCell ref="C228:D228"/>
    <mergeCell ref="C220:D220"/>
    <mergeCell ref="C207:D207"/>
    <mergeCell ref="C226:D226"/>
    <mergeCell ref="C182:D182"/>
    <mergeCell ref="C217:D217"/>
    <mergeCell ref="C214:D214"/>
    <mergeCell ref="C213:D213"/>
    <mergeCell ref="C209:D209"/>
    <mergeCell ref="C185:D185"/>
    <mergeCell ref="C139:D139"/>
    <mergeCell ref="C184:D184"/>
    <mergeCell ref="C208:D208"/>
    <mergeCell ref="C215:D215"/>
    <mergeCell ref="C200:D200"/>
    <mergeCell ref="C191:D191"/>
    <mergeCell ref="C181:D181"/>
    <mergeCell ref="C180:D180"/>
    <mergeCell ref="C190:D190"/>
    <mergeCell ref="C188:D188"/>
    <mergeCell ref="C178:D178"/>
    <mergeCell ref="C92:D92"/>
    <mergeCell ref="C93:D93"/>
    <mergeCell ref="C94:D94"/>
    <mergeCell ref="C95:D95"/>
    <mergeCell ref="C96:D96"/>
    <mergeCell ref="C98:D98"/>
    <mergeCell ref="C110:D110"/>
    <mergeCell ref="C108:D108"/>
    <mergeCell ref="C106:D106"/>
    <mergeCell ref="C107:D107"/>
    <mergeCell ref="C97:D97"/>
    <mergeCell ref="C69:D69"/>
    <mergeCell ref="C313:D313"/>
    <mergeCell ref="C314:D314"/>
    <mergeCell ref="C307:D307"/>
    <mergeCell ref="C308:D308"/>
    <mergeCell ref="C309:D309"/>
    <mergeCell ref="C310:D310"/>
    <mergeCell ref="C311:D311"/>
    <mergeCell ref="C312:D312"/>
    <mergeCell ref="C148:D148"/>
    <mergeCell ref="C298:D298"/>
    <mergeCell ref="C299:D299"/>
    <mergeCell ref="C301:D301"/>
    <mergeCell ref="C302:D302"/>
    <mergeCell ref="C306:D306"/>
    <mergeCell ref="C292:D292"/>
    <mergeCell ref="C293:D293"/>
    <mergeCell ref="C294:D294"/>
    <mergeCell ref="C295:D295"/>
    <mergeCell ref="C296:D296"/>
    <mergeCell ref="C297:D297"/>
    <mergeCell ref="C212:D212"/>
    <mergeCell ref="C300:D300"/>
    <mergeCell ref="C243:D243"/>
    <mergeCell ref="C121:D121"/>
    <mergeCell ref="C145:D145"/>
    <mergeCell ref="C138:D138"/>
    <mergeCell ref="C233:D233"/>
    <mergeCell ref="C234:D234"/>
    <mergeCell ref="C236:D236"/>
    <mergeCell ref="C237:D237"/>
    <mergeCell ref="C227:D227"/>
    <mergeCell ref="C225:D225"/>
    <mergeCell ref="C175:D175"/>
    <mergeCell ref="C176:D176"/>
    <mergeCell ref="C177:D177"/>
    <mergeCell ref="C224:D224"/>
    <mergeCell ref="C144:D144"/>
    <mergeCell ref="C153:D153"/>
    <mergeCell ref="C155:D155"/>
    <mergeCell ref="C158:D158"/>
    <mergeCell ref="C196:D196"/>
    <mergeCell ref="C128:D128"/>
    <mergeCell ref="C126:D126"/>
    <mergeCell ref="C189:D189"/>
    <mergeCell ref="C140:D140"/>
    <mergeCell ref="C141:D141"/>
    <mergeCell ref="C135:D135"/>
  </mergeCells>
  <phoneticPr fontId="45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53" orientation="portrait" r:id="rId1"/>
  <headerFooter>
    <oddHeader>&amp;R&amp;"Angsana New,ธรรมดา"&amp;14แบบปร.4(ก)แผ่น &amp;P/&amp;N</oddHeader>
  </headerFooter>
  <rowBreaks count="10" manualBreakCount="10">
    <brk id="37" min="1" max="11" man="1"/>
    <brk id="65" min="1" max="11" man="1"/>
    <brk id="100" min="1" max="11" man="1"/>
    <brk id="127" min="1" max="11" man="1"/>
    <brk id="163" min="1" max="11" man="1"/>
    <brk id="187" min="1" max="11" man="1"/>
    <brk id="215" min="1" max="11" man="1"/>
    <brk id="237" min="1" max="11" man="1"/>
    <brk id="269" min="1" max="11" man="1"/>
    <brk id="291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1080"/>
  </sheetPr>
  <dimension ref="A1:T238"/>
  <sheetViews>
    <sheetView view="pageBreakPreview" topLeftCell="B214" zoomScale="70" zoomScaleNormal="100" zoomScaleSheetLayoutView="70" workbookViewId="0">
      <selection activeCell="R228" sqref="R228"/>
    </sheetView>
  </sheetViews>
  <sheetFormatPr defaultColWidth="9.1640625" defaultRowHeight="24"/>
  <cols>
    <col min="1" max="1" width="6.6640625" style="195" hidden="1" customWidth="1"/>
    <col min="2" max="2" width="5.6640625" style="195" customWidth="1"/>
    <col min="3" max="3" width="40.6640625" style="196" customWidth="1"/>
    <col min="4" max="4" width="3" style="195" customWidth="1"/>
    <col min="5" max="5" width="9.6640625" style="195" hidden="1" customWidth="1"/>
    <col min="6" max="6" width="7.1640625" style="203" bestFit="1" customWidth="1"/>
    <col min="7" max="7" width="13.33203125" style="197" bestFit="1" customWidth="1"/>
    <col min="8" max="8" width="10.1640625" style="198" bestFit="1" customWidth="1"/>
    <col min="9" max="9" width="13" style="198" bestFit="1" customWidth="1"/>
    <col min="10" max="10" width="10.1640625" style="199" bestFit="1" customWidth="1"/>
    <col min="11" max="11" width="17.6640625" style="200" bestFit="1" customWidth="1"/>
    <col min="12" max="12" width="10.33203125" style="199" bestFit="1" customWidth="1"/>
    <col min="13" max="13" width="16.5" style="193" customWidth="1"/>
    <col min="14" max="14" width="18.1640625" style="194" customWidth="1"/>
    <col min="15" max="15" width="15.6640625" style="195" customWidth="1"/>
    <col min="16" max="16" width="12.1640625" style="195" customWidth="1"/>
    <col min="17" max="18" width="10.6640625" style="201" customWidth="1"/>
    <col min="19" max="19" width="10.1640625" style="199" customWidth="1"/>
    <col min="20" max="20" width="14.6640625" style="201" customWidth="1"/>
    <col min="21" max="16384" width="9.1640625" style="195"/>
  </cols>
  <sheetData>
    <row r="1" spans="2:20">
      <c r="B1" s="646" t="s">
        <v>50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Q1" s="195"/>
      <c r="R1" s="195"/>
      <c r="S1" s="195"/>
      <c r="T1" s="195"/>
    </row>
    <row r="2" spans="2:20">
      <c r="B2" s="643" t="s">
        <v>116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Q2" s="195"/>
      <c r="R2" s="195"/>
      <c r="S2" s="195"/>
      <c r="T2" s="195"/>
    </row>
    <row r="3" spans="2:20">
      <c r="B3" s="635" t="str">
        <f>ปร5!A3</f>
        <v>ชื่อโครงการ/งานก่อสร้างอาคารโรงงานนวัตกรรมแปรรูปสินค้าเกษตร</v>
      </c>
      <c r="C3" s="635"/>
      <c r="D3" s="635"/>
      <c r="E3" s="635"/>
      <c r="F3" s="635"/>
      <c r="G3" s="635"/>
      <c r="H3" s="635"/>
      <c r="I3" s="635"/>
      <c r="J3" s="635"/>
      <c r="K3" s="635"/>
      <c r="L3" s="636"/>
      <c r="Q3" s="195"/>
      <c r="R3" s="195"/>
      <c r="S3" s="195"/>
      <c r="T3" s="195"/>
    </row>
    <row r="4" spans="2:20">
      <c r="B4" s="643" t="s">
        <v>105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Q4" s="195"/>
      <c r="R4" s="195"/>
      <c r="S4" s="195"/>
      <c r="T4" s="195"/>
    </row>
    <row r="5" spans="2:20">
      <c r="B5" s="643" t="s">
        <v>104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Q5" s="195"/>
      <c r="R5" s="195"/>
      <c r="S5" s="195"/>
      <c r="T5" s="195"/>
    </row>
    <row r="6" spans="2:20">
      <c r="B6" s="643" t="str">
        <f>ปร5!A6</f>
        <v xml:space="preserve">คำนวณราคากลางโดย  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Q6" s="195"/>
      <c r="R6" s="195"/>
      <c r="S6" s="195"/>
      <c r="T6" s="195"/>
    </row>
    <row r="7" spans="2:20">
      <c r="B7" s="649" t="s">
        <v>55</v>
      </c>
      <c r="C7" s="649"/>
      <c r="D7" s="649"/>
      <c r="E7" s="649"/>
      <c r="F7" s="649"/>
      <c r="G7" s="649"/>
      <c r="H7" s="649"/>
      <c r="I7" s="649"/>
      <c r="J7" s="649"/>
      <c r="K7" s="649"/>
      <c r="L7" s="650" t="s">
        <v>55</v>
      </c>
      <c r="Q7" s="195"/>
      <c r="R7" s="195"/>
      <c r="S7" s="195"/>
      <c r="T7" s="195"/>
    </row>
    <row r="8" spans="2:20" s="398" customFormat="1" ht="21.75">
      <c r="B8" s="651" t="s">
        <v>13</v>
      </c>
      <c r="C8" s="651" t="s">
        <v>15</v>
      </c>
      <c r="D8" s="651"/>
      <c r="E8" s="651" t="s">
        <v>16</v>
      </c>
      <c r="F8" s="651" t="s">
        <v>17</v>
      </c>
      <c r="G8" s="653" t="s">
        <v>18</v>
      </c>
      <c r="H8" s="653"/>
      <c r="I8" s="652" t="s">
        <v>19</v>
      </c>
      <c r="J8" s="652"/>
      <c r="K8" s="395" t="s">
        <v>20</v>
      </c>
      <c r="L8" s="429" t="s">
        <v>14</v>
      </c>
      <c r="M8" s="396"/>
      <c r="N8" s="397"/>
    </row>
    <row r="9" spans="2:20" s="398" customFormat="1" ht="21.75">
      <c r="B9" s="651"/>
      <c r="C9" s="651"/>
      <c r="D9" s="651"/>
      <c r="E9" s="651"/>
      <c r="F9" s="651"/>
      <c r="G9" s="399" t="s">
        <v>51</v>
      </c>
      <c r="H9" s="429" t="s">
        <v>52</v>
      </c>
      <c r="I9" s="429" t="s">
        <v>51</v>
      </c>
      <c r="J9" s="429" t="s">
        <v>52</v>
      </c>
      <c r="K9" s="395" t="s">
        <v>53</v>
      </c>
      <c r="L9" s="400"/>
      <c r="M9" s="396"/>
      <c r="N9" s="397"/>
    </row>
    <row r="10" spans="2:20" s="398" customFormat="1" ht="21.75">
      <c r="B10" s="429"/>
      <c r="C10" s="637" t="s">
        <v>99</v>
      </c>
      <c r="D10" s="638"/>
      <c r="E10" s="429"/>
      <c r="F10" s="429"/>
      <c r="G10" s="399"/>
      <c r="H10" s="429"/>
      <c r="I10" s="429"/>
      <c r="J10" s="429"/>
      <c r="K10" s="395"/>
      <c r="L10" s="400"/>
      <c r="M10" s="396"/>
      <c r="N10" s="397"/>
    </row>
    <row r="11" spans="2:20" s="398" customFormat="1" ht="21.75">
      <c r="B11" s="401"/>
      <c r="C11" s="637" t="s">
        <v>100</v>
      </c>
      <c r="D11" s="638"/>
      <c r="E11" s="401"/>
      <c r="F11" s="401"/>
      <c r="G11" s="402"/>
      <c r="H11" s="401"/>
      <c r="I11" s="401"/>
      <c r="J11" s="401"/>
      <c r="K11" s="395"/>
      <c r="L11" s="403"/>
      <c r="M11" s="396"/>
      <c r="N11" s="397"/>
    </row>
    <row r="12" spans="2:20" s="398" customFormat="1" ht="21.75">
      <c r="B12" s="429"/>
      <c r="C12" s="637" t="s">
        <v>99</v>
      </c>
      <c r="D12" s="638"/>
      <c r="E12" s="429"/>
      <c r="F12" s="429"/>
      <c r="G12" s="399"/>
      <c r="H12" s="429"/>
      <c r="I12" s="429"/>
      <c r="J12" s="429"/>
      <c r="K12" s="395"/>
      <c r="L12" s="400"/>
      <c r="M12" s="396"/>
      <c r="N12" s="397"/>
    </row>
    <row r="13" spans="2:20" s="398" customFormat="1" ht="21.75">
      <c r="B13" s="401"/>
      <c r="C13" s="637" t="s">
        <v>100</v>
      </c>
      <c r="D13" s="638"/>
      <c r="E13" s="401"/>
      <c r="F13" s="401"/>
      <c r="G13" s="402"/>
      <c r="H13" s="401"/>
      <c r="I13" s="401"/>
      <c r="J13" s="401"/>
      <c r="K13" s="395"/>
      <c r="L13" s="403"/>
      <c r="M13" s="396"/>
      <c r="N13" s="397"/>
    </row>
    <row r="14" spans="2:20" s="398" customFormat="1" ht="21.75">
      <c r="B14" s="401">
        <v>1</v>
      </c>
      <c r="C14" s="430" t="s">
        <v>297</v>
      </c>
      <c r="D14" s="431"/>
      <c r="E14" s="401"/>
      <c r="F14" s="401"/>
      <c r="G14" s="402"/>
      <c r="H14" s="401"/>
      <c r="I14" s="401"/>
      <c r="J14" s="401"/>
      <c r="K14" s="404"/>
      <c r="L14" s="403"/>
      <c r="N14" s="397"/>
    </row>
    <row r="15" spans="2:20" s="398" customFormat="1" ht="42" customHeight="1">
      <c r="B15" s="401"/>
      <c r="C15" s="641" t="s">
        <v>464</v>
      </c>
      <c r="D15" s="642"/>
      <c r="E15" s="401" t="s">
        <v>183</v>
      </c>
      <c r="F15" s="405">
        <v>2</v>
      </c>
      <c r="G15" s="402"/>
      <c r="H15" s="401"/>
      <c r="I15" s="401"/>
      <c r="J15" s="401"/>
      <c r="K15" s="410">
        <f t="shared" ref="K15:K17" si="0">SUM(G15*F15)</f>
        <v>0</v>
      </c>
      <c r="L15" s="403"/>
      <c r="N15" s="397"/>
    </row>
    <row r="16" spans="2:20" s="398" customFormat="1" ht="42" customHeight="1">
      <c r="B16" s="401"/>
      <c r="C16" s="641" t="s">
        <v>465</v>
      </c>
      <c r="D16" s="642"/>
      <c r="E16" s="401" t="s">
        <v>183</v>
      </c>
      <c r="F16" s="405">
        <v>1</v>
      </c>
      <c r="G16" s="402"/>
      <c r="H16" s="401"/>
      <c r="I16" s="401"/>
      <c r="J16" s="401"/>
      <c r="K16" s="406">
        <f>SUM(G16*F16)</f>
        <v>0</v>
      </c>
      <c r="L16" s="403"/>
      <c r="N16" s="397"/>
    </row>
    <row r="17" spans="2:14" s="398" customFormat="1" ht="42" customHeight="1">
      <c r="B17" s="433"/>
      <c r="C17" s="641" t="s">
        <v>466</v>
      </c>
      <c r="D17" s="642"/>
      <c r="E17" s="401" t="s">
        <v>183</v>
      </c>
      <c r="F17" s="434">
        <v>2</v>
      </c>
      <c r="G17" s="435"/>
      <c r="H17" s="407"/>
      <c r="I17" s="436"/>
      <c r="J17" s="407"/>
      <c r="K17" s="410">
        <f t="shared" si="0"/>
        <v>0</v>
      </c>
      <c r="L17" s="403"/>
      <c r="N17" s="397"/>
    </row>
    <row r="18" spans="2:14" s="398" customFormat="1" ht="21.75">
      <c r="B18" s="433">
        <v>2</v>
      </c>
      <c r="C18" s="639" t="s">
        <v>228</v>
      </c>
      <c r="D18" s="640"/>
      <c r="E18" s="401" t="s">
        <v>183</v>
      </c>
      <c r="F18" s="434">
        <v>4</v>
      </c>
      <c r="G18" s="435"/>
      <c r="H18" s="408"/>
      <c r="I18" s="436"/>
      <c r="J18" s="408"/>
      <c r="K18" s="410">
        <f t="shared" ref="K18:K77" si="1">SUM(G18*F18)</f>
        <v>0</v>
      </c>
      <c r="L18" s="403"/>
      <c r="N18" s="397"/>
    </row>
    <row r="19" spans="2:14" s="398" customFormat="1" ht="47.25" customHeight="1">
      <c r="B19" s="401">
        <v>3</v>
      </c>
      <c r="C19" s="639" t="s">
        <v>469</v>
      </c>
      <c r="D19" s="640"/>
      <c r="E19" s="433" t="s">
        <v>217</v>
      </c>
      <c r="F19" s="434">
        <v>2</v>
      </c>
      <c r="G19" s="435"/>
      <c r="H19" s="408"/>
      <c r="I19" s="436"/>
      <c r="J19" s="408"/>
      <c r="K19" s="410">
        <f t="shared" si="1"/>
        <v>0</v>
      </c>
      <c r="L19" s="403"/>
      <c r="N19" s="397"/>
    </row>
    <row r="20" spans="2:14" s="398" customFormat="1" ht="21.75">
      <c r="B20" s="433">
        <v>4</v>
      </c>
      <c r="C20" s="639" t="s">
        <v>229</v>
      </c>
      <c r="D20" s="640"/>
      <c r="E20" s="433" t="s">
        <v>183</v>
      </c>
      <c r="F20" s="434">
        <v>1</v>
      </c>
      <c r="G20" s="435"/>
      <c r="H20" s="408"/>
      <c r="I20" s="401"/>
      <c r="J20" s="408"/>
      <c r="K20" s="410">
        <f t="shared" si="1"/>
        <v>0</v>
      </c>
      <c r="L20" s="403"/>
      <c r="N20" s="397"/>
    </row>
    <row r="21" spans="2:14" s="398" customFormat="1" ht="21.75">
      <c r="B21" s="401">
        <v>5</v>
      </c>
      <c r="C21" s="639" t="s">
        <v>467</v>
      </c>
      <c r="D21" s="640"/>
      <c r="E21" s="433" t="s">
        <v>124</v>
      </c>
      <c r="F21" s="434">
        <v>6</v>
      </c>
      <c r="G21" s="435"/>
      <c r="H21" s="408"/>
      <c r="I21" s="401"/>
      <c r="J21" s="408"/>
      <c r="K21" s="410">
        <f t="shared" si="1"/>
        <v>0</v>
      </c>
      <c r="L21" s="403"/>
      <c r="N21" s="397"/>
    </row>
    <row r="22" spans="2:14" s="398" customFormat="1" ht="21.75">
      <c r="B22" s="433">
        <v>6</v>
      </c>
      <c r="C22" s="639" t="s">
        <v>293</v>
      </c>
      <c r="D22" s="640"/>
      <c r="E22" s="433" t="s">
        <v>122</v>
      </c>
      <c r="F22" s="434">
        <v>1</v>
      </c>
      <c r="G22" s="435"/>
      <c r="H22" s="408"/>
      <c r="I22" s="401"/>
      <c r="J22" s="408"/>
      <c r="K22" s="410">
        <f t="shared" si="1"/>
        <v>0</v>
      </c>
      <c r="L22" s="403"/>
      <c r="N22" s="397"/>
    </row>
    <row r="23" spans="2:14" s="398" customFormat="1" ht="21.75">
      <c r="B23" s="401">
        <v>7</v>
      </c>
      <c r="C23" s="639" t="s">
        <v>218</v>
      </c>
      <c r="D23" s="640"/>
      <c r="E23" s="433" t="s">
        <v>183</v>
      </c>
      <c r="F23" s="434">
        <v>1</v>
      </c>
      <c r="G23" s="435"/>
      <c r="H23" s="408"/>
      <c r="I23" s="437"/>
      <c r="J23" s="408"/>
      <c r="K23" s="410">
        <f t="shared" si="1"/>
        <v>0</v>
      </c>
      <c r="L23" s="403"/>
      <c r="N23" s="397"/>
    </row>
    <row r="24" spans="2:14" s="398" customFormat="1" ht="49.5" customHeight="1">
      <c r="B24" s="433">
        <v>8</v>
      </c>
      <c r="C24" s="639" t="s">
        <v>468</v>
      </c>
      <c r="D24" s="640"/>
      <c r="E24" s="433" t="s">
        <v>217</v>
      </c>
      <c r="F24" s="434">
        <v>1</v>
      </c>
      <c r="G24" s="435"/>
      <c r="H24" s="408"/>
      <c r="I24" s="401"/>
      <c r="J24" s="408"/>
      <c r="K24" s="410">
        <f t="shared" si="1"/>
        <v>0</v>
      </c>
      <c r="L24" s="403"/>
      <c r="N24" s="397"/>
    </row>
    <row r="25" spans="2:14" s="398" customFormat="1" ht="21.75">
      <c r="B25" s="401">
        <v>9</v>
      </c>
      <c r="C25" s="420" t="s">
        <v>230</v>
      </c>
      <c r="D25" s="438"/>
      <c r="E25" s="439" t="s">
        <v>231</v>
      </c>
      <c r="F25" s="440">
        <v>1</v>
      </c>
      <c r="G25" s="441"/>
      <c r="H25" s="401"/>
      <c r="I25" s="401"/>
      <c r="J25" s="401"/>
      <c r="K25" s="406">
        <f t="shared" si="1"/>
        <v>0</v>
      </c>
      <c r="L25" s="403"/>
      <c r="N25" s="397"/>
    </row>
    <row r="26" spans="2:14" s="398" customFormat="1" ht="21.75">
      <c r="B26" s="433">
        <v>10</v>
      </c>
      <c r="C26" s="420" t="s">
        <v>232</v>
      </c>
      <c r="D26" s="438"/>
      <c r="E26" s="439" t="s">
        <v>231</v>
      </c>
      <c r="F26" s="440">
        <v>2</v>
      </c>
      <c r="G26" s="441"/>
      <c r="H26" s="401"/>
      <c r="I26" s="401"/>
      <c r="J26" s="401"/>
      <c r="K26" s="406">
        <f t="shared" si="1"/>
        <v>0</v>
      </c>
      <c r="L26" s="403"/>
      <c r="N26" s="397"/>
    </row>
    <row r="27" spans="2:14" s="398" customFormat="1" ht="21.75">
      <c r="B27" s="401">
        <v>11</v>
      </c>
      <c r="C27" s="420" t="s">
        <v>233</v>
      </c>
      <c r="D27" s="438"/>
      <c r="E27" s="439" t="s">
        <v>234</v>
      </c>
      <c r="F27" s="440">
        <v>2</v>
      </c>
      <c r="G27" s="441"/>
      <c r="H27" s="401"/>
      <c r="I27" s="401"/>
      <c r="J27" s="401"/>
      <c r="K27" s="406">
        <f t="shared" si="1"/>
        <v>0</v>
      </c>
      <c r="L27" s="403"/>
      <c r="N27" s="397"/>
    </row>
    <row r="28" spans="2:14" s="398" customFormat="1" ht="21.75">
      <c r="B28" s="433">
        <v>12</v>
      </c>
      <c r="C28" s="420" t="s">
        <v>235</v>
      </c>
      <c r="D28" s="438"/>
      <c r="E28" s="439" t="s">
        <v>234</v>
      </c>
      <c r="F28" s="440">
        <v>1</v>
      </c>
      <c r="G28" s="441"/>
      <c r="H28" s="401"/>
      <c r="I28" s="401"/>
      <c r="J28" s="401"/>
      <c r="K28" s="406">
        <f t="shared" si="1"/>
        <v>0</v>
      </c>
      <c r="L28" s="403"/>
      <c r="N28" s="397"/>
    </row>
    <row r="29" spans="2:14" s="398" customFormat="1" ht="43.5">
      <c r="B29" s="401">
        <v>13</v>
      </c>
      <c r="C29" s="420" t="s">
        <v>470</v>
      </c>
      <c r="D29" s="438"/>
      <c r="E29" s="439" t="s">
        <v>183</v>
      </c>
      <c r="F29" s="440">
        <v>2</v>
      </c>
      <c r="G29" s="441"/>
      <c r="H29" s="401"/>
      <c r="I29" s="401"/>
      <c r="J29" s="401"/>
      <c r="K29" s="406">
        <f t="shared" si="1"/>
        <v>0</v>
      </c>
      <c r="L29" s="403"/>
      <c r="N29" s="397"/>
    </row>
    <row r="30" spans="2:14" s="398" customFormat="1" ht="43.5">
      <c r="B30" s="433">
        <v>14</v>
      </c>
      <c r="C30" s="420" t="s">
        <v>471</v>
      </c>
      <c r="D30" s="438"/>
      <c r="E30" s="439" t="s">
        <v>183</v>
      </c>
      <c r="F30" s="440">
        <v>1</v>
      </c>
      <c r="G30" s="441"/>
      <c r="H30" s="401"/>
      <c r="I30" s="401"/>
      <c r="J30" s="401"/>
      <c r="K30" s="406">
        <f t="shared" si="1"/>
        <v>0</v>
      </c>
      <c r="L30" s="403"/>
      <c r="N30" s="397"/>
    </row>
    <row r="31" spans="2:14" s="398" customFormat="1" ht="43.5">
      <c r="B31" s="401">
        <v>15</v>
      </c>
      <c r="C31" s="420" t="s">
        <v>472</v>
      </c>
      <c r="D31" s="438"/>
      <c r="E31" s="439" t="s">
        <v>183</v>
      </c>
      <c r="F31" s="440">
        <v>1</v>
      </c>
      <c r="G31" s="441"/>
      <c r="H31" s="401"/>
      <c r="I31" s="401"/>
      <c r="J31" s="401"/>
      <c r="K31" s="406">
        <f t="shared" si="1"/>
        <v>0</v>
      </c>
      <c r="L31" s="403"/>
      <c r="N31" s="397"/>
    </row>
    <row r="32" spans="2:14" s="398" customFormat="1" ht="21.75">
      <c r="B32" s="433">
        <v>16</v>
      </c>
      <c r="C32" s="420" t="s">
        <v>473</v>
      </c>
      <c r="D32" s="438"/>
      <c r="E32" s="439" t="s">
        <v>183</v>
      </c>
      <c r="F32" s="440">
        <v>1</v>
      </c>
      <c r="G32" s="441"/>
      <c r="H32" s="401"/>
      <c r="I32" s="401"/>
      <c r="J32" s="401"/>
      <c r="K32" s="406">
        <f t="shared" si="1"/>
        <v>0</v>
      </c>
      <c r="L32" s="403"/>
      <c r="N32" s="397"/>
    </row>
    <row r="33" spans="2:14" s="398" customFormat="1" ht="21.75">
      <c r="B33" s="401">
        <v>17</v>
      </c>
      <c r="C33" s="420" t="s">
        <v>474</v>
      </c>
      <c r="D33" s="438"/>
      <c r="E33" s="439" t="s">
        <v>183</v>
      </c>
      <c r="F33" s="440">
        <v>3</v>
      </c>
      <c r="G33" s="441"/>
      <c r="H33" s="401"/>
      <c r="I33" s="401"/>
      <c r="J33" s="401"/>
      <c r="K33" s="406">
        <f t="shared" si="1"/>
        <v>0</v>
      </c>
      <c r="L33" s="403"/>
      <c r="N33" s="397"/>
    </row>
    <row r="34" spans="2:14" s="398" customFormat="1" ht="21.75">
      <c r="B34" s="433">
        <v>18</v>
      </c>
      <c r="C34" s="420" t="s">
        <v>236</v>
      </c>
      <c r="D34" s="438"/>
      <c r="E34" s="439" t="s">
        <v>237</v>
      </c>
      <c r="F34" s="440">
        <v>4</v>
      </c>
      <c r="G34" s="441"/>
      <c r="H34" s="401"/>
      <c r="I34" s="401"/>
      <c r="J34" s="401"/>
      <c r="K34" s="406">
        <f t="shared" si="1"/>
        <v>0</v>
      </c>
      <c r="L34" s="403"/>
      <c r="N34" s="397"/>
    </row>
    <row r="35" spans="2:14" s="398" customFormat="1" ht="21.75">
      <c r="B35" s="401">
        <v>19</v>
      </c>
      <c r="C35" s="420" t="s">
        <v>299</v>
      </c>
      <c r="D35" s="438"/>
      <c r="E35" s="439" t="s">
        <v>237</v>
      </c>
      <c r="F35" s="440">
        <v>1</v>
      </c>
      <c r="G35" s="441"/>
      <c r="H35" s="401"/>
      <c r="I35" s="401"/>
      <c r="J35" s="401"/>
      <c r="K35" s="406">
        <f t="shared" si="1"/>
        <v>0</v>
      </c>
      <c r="L35" s="403"/>
      <c r="N35" s="397"/>
    </row>
    <row r="36" spans="2:14" s="398" customFormat="1" ht="21.75">
      <c r="B36" s="433">
        <v>20</v>
      </c>
      <c r="C36" s="420" t="s">
        <v>238</v>
      </c>
      <c r="D36" s="438"/>
      <c r="E36" s="439" t="s">
        <v>237</v>
      </c>
      <c r="F36" s="440">
        <v>2</v>
      </c>
      <c r="G36" s="441"/>
      <c r="H36" s="401"/>
      <c r="I36" s="401"/>
      <c r="J36" s="401"/>
      <c r="K36" s="406">
        <f t="shared" si="1"/>
        <v>0</v>
      </c>
      <c r="L36" s="403"/>
      <c r="N36" s="397"/>
    </row>
    <row r="37" spans="2:14" s="398" customFormat="1" ht="21.75">
      <c r="B37" s="401">
        <v>21</v>
      </c>
      <c r="C37" s="420" t="s">
        <v>475</v>
      </c>
      <c r="D37" s="438"/>
      <c r="E37" s="439" t="s">
        <v>183</v>
      </c>
      <c r="F37" s="440">
        <v>6</v>
      </c>
      <c r="G37" s="441"/>
      <c r="H37" s="401"/>
      <c r="I37" s="401"/>
      <c r="J37" s="401"/>
      <c r="K37" s="406">
        <f t="shared" si="1"/>
        <v>0</v>
      </c>
      <c r="L37" s="403"/>
      <c r="N37" s="397"/>
    </row>
    <row r="38" spans="2:14" s="398" customFormat="1" ht="21.75">
      <c r="B38" s="433">
        <v>22</v>
      </c>
      <c r="C38" s="420" t="s">
        <v>239</v>
      </c>
      <c r="D38" s="438"/>
      <c r="E38" s="439" t="s">
        <v>183</v>
      </c>
      <c r="F38" s="440">
        <v>1</v>
      </c>
      <c r="G38" s="441"/>
      <c r="H38" s="401"/>
      <c r="I38" s="401"/>
      <c r="J38" s="401"/>
      <c r="K38" s="406">
        <f t="shared" si="1"/>
        <v>0</v>
      </c>
      <c r="L38" s="403"/>
      <c r="N38" s="397"/>
    </row>
    <row r="39" spans="2:14" s="398" customFormat="1" ht="21.75">
      <c r="B39" s="401">
        <v>23</v>
      </c>
      <c r="C39" s="420" t="s">
        <v>240</v>
      </c>
      <c r="D39" s="438"/>
      <c r="E39" s="439" t="s">
        <v>183</v>
      </c>
      <c r="F39" s="440">
        <v>4</v>
      </c>
      <c r="G39" s="441"/>
      <c r="H39" s="401"/>
      <c r="I39" s="401"/>
      <c r="J39" s="401"/>
      <c r="K39" s="406">
        <f t="shared" si="1"/>
        <v>0</v>
      </c>
      <c r="L39" s="403"/>
      <c r="N39" s="397"/>
    </row>
    <row r="40" spans="2:14" s="398" customFormat="1" ht="21.75">
      <c r="B40" s="433">
        <v>24</v>
      </c>
      <c r="C40" s="420" t="s">
        <v>241</v>
      </c>
      <c r="D40" s="438"/>
      <c r="E40" s="439" t="s">
        <v>183</v>
      </c>
      <c r="F40" s="440">
        <v>1</v>
      </c>
      <c r="G40" s="441"/>
      <c r="H40" s="401"/>
      <c r="I40" s="401"/>
      <c r="J40" s="401"/>
      <c r="K40" s="406">
        <f t="shared" si="1"/>
        <v>0</v>
      </c>
      <c r="L40" s="403"/>
      <c r="N40" s="397"/>
    </row>
    <row r="41" spans="2:14" s="398" customFormat="1" ht="21.75">
      <c r="B41" s="401">
        <v>25</v>
      </c>
      <c r="C41" s="420" t="s">
        <v>300</v>
      </c>
      <c r="D41" s="442"/>
      <c r="E41" s="439" t="s">
        <v>242</v>
      </c>
      <c r="F41" s="440">
        <v>5</v>
      </c>
      <c r="G41" s="441"/>
      <c r="H41" s="401"/>
      <c r="I41" s="401"/>
      <c r="J41" s="401"/>
      <c r="K41" s="406">
        <f t="shared" si="1"/>
        <v>0</v>
      </c>
      <c r="L41" s="403"/>
      <c r="N41" s="397"/>
    </row>
    <row r="42" spans="2:14" s="398" customFormat="1" ht="21.75">
      <c r="B42" s="433">
        <v>26</v>
      </c>
      <c r="C42" s="420" t="s">
        <v>301</v>
      </c>
      <c r="D42" s="442"/>
      <c r="E42" s="439" t="s">
        <v>242</v>
      </c>
      <c r="F42" s="440">
        <v>4</v>
      </c>
      <c r="G42" s="441"/>
      <c r="H42" s="401"/>
      <c r="I42" s="401"/>
      <c r="J42" s="401"/>
      <c r="K42" s="406">
        <f t="shared" si="1"/>
        <v>0</v>
      </c>
      <c r="L42" s="403"/>
      <c r="N42" s="397"/>
    </row>
    <row r="43" spans="2:14" s="398" customFormat="1" ht="21.75">
      <c r="B43" s="401">
        <v>27</v>
      </c>
      <c r="C43" s="420" t="s">
        <v>243</v>
      </c>
      <c r="D43" s="442"/>
      <c r="E43" s="439" t="s">
        <v>242</v>
      </c>
      <c r="F43" s="440">
        <v>1</v>
      </c>
      <c r="G43" s="441"/>
      <c r="H43" s="401"/>
      <c r="I43" s="401"/>
      <c r="J43" s="401"/>
      <c r="K43" s="406">
        <f t="shared" si="1"/>
        <v>0</v>
      </c>
      <c r="L43" s="403"/>
      <c r="N43" s="397"/>
    </row>
    <row r="44" spans="2:14" s="398" customFormat="1" ht="21.75">
      <c r="B44" s="433">
        <v>28</v>
      </c>
      <c r="C44" s="420" t="s">
        <v>244</v>
      </c>
      <c r="D44" s="442"/>
      <c r="E44" s="439" t="s">
        <v>183</v>
      </c>
      <c r="F44" s="440">
        <v>1</v>
      </c>
      <c r="G44" s="441"/>
      <c r="H44" s="401"/>
      <c r="I44" s="401"/>
      <c r="J44" s="401"/>
      <c r="K44" s="406">
        <f t="shared" si="1"/>
        <v>0</v>
      </c>
      <c r="L44" s="403"/>
      <c r="N44" s="397"/>
    </row>
    <row r="45" spans="2:14" s="398" customFormat="1" ht="21.75">
      <c r="B45" s="401">
        <v>29</v>
      </c>
      <c r="C45" s="420" t="s">
        <v>245</v>
      </c>
      <c r="D45" s="442"/>
      <c r="E45" s="439" t="s">
        <v>183</v>
      </c>
      <c r="F45" s="440">
        <v>1</v>
      </c>
      <c r="G45" s="441"/>
      <c r="H45" s="401"/>
      <c r="I45" s="401"/>
      <c r="J45" s="401"/>
      <c r="K45" s="406">
        <f t="shared" si="1"/>
        <v>0</v>
      </c>
      <c r="L45" s="403"/>
      <c r="N45" s="397"/>
    </row>
    <row r="46" spans="2:14" s="398" customFormat="1" ht="21.75">
      <c r="B46" s="433">
        <v>30</v>
      </c>
      <c r="C46" s="420" t="s">
        <v>246</v>
      </c>
      <c r="D46" s="442"/>
      <c r="E46" s="439" t="s">
        <v>183</v>
      </c>
      <c r="F46" s="440">
        <v>3</v>
      </c>
      <c r="G46" s="441"/>
      <c r="H46" s="401"/>
      <c r="I46" s="401"/>
      <c r="J46" s="401"/>
      <c r="K46" s="406">
        <f t="shared" si="1"/>
        <v>0</v>
      </c>
      <c r="L46" s="403"/>
      <c r="N46" s="397"/>
    </row>
    <row r="47" spans="2:14" s="398" customFormat="1" ht="21.75">
      <c r="B47" s="401">
        <v>31</v>
      </c>
      <c r="C47" s="420" t="s">
        <v>247</v>
      </c>
      <c r="D47" s="442"/>
      <c r="E47" s="439" t="s">
        <v>183</v>
      </c>
      <c r="F47" s="440">
        <v>1</v>
      </c>
      <c r="G47" s="441"/>
      <c r="H47" s="401"/>
      <c r="I47" s="401"/>
      <c r="J47" s="401"/>
      <c r="K47" s="406">
        <f t="shared" si="1"/>
        <v>0</v>
      </c>
      <c r="L47" s="403"/>
      <c r="N47" s="397"/>
    </row>
    <row r="48" spans="2:14" s="398" customFormat="1" ht="21.75">
      <c r="B48" s="433">
        <v>32</v>
      </c>
      <c r="C48" s="420" t="s">
        <v>248</v>
      </c>
      <c r="D48" s="442"/>
      <c r="E48" s="439" t="s">
        <v>183</v>
      </c>
      <c r="F48" s="440">
        <v>1</v>
      </c>
      <c r="G48" s="441"/>
      <c r="H48" s="401"/>
      <c r="I48" s="401"/>
      <c r="J48" s="401"/>
      <c r="K48" s="406">
        <f t="shared" si="1"/>
        <v>0</v>
      </c>
      <c r="L48" s="403"/>
      <c r="N48" s="397"/>
    </row>
    <row r="49" spans="2:14" s="398" customFormat="1" ht="21.75">
      <c r="B49" s="401">
        <v>33</v>
      </c>
      <c r="C49" s="420" t="s">
        <v>442</v>
      </c>
      <c r="D49" s="442"/>
      <c r="E49" s="439" t="s">
        <v>183</v>
      </c>
      <c r="F49" s="440">
        <v>3</v>
      </c>
      <c r="G49" s="441"/>
      <c r="H49" s="401"/>
      <c r="I49" s="401"/>
      <c r="J49" s="401"/>
      <c r="K49" s="406">
        <f t="shared" si="1"/>
        <v>0</v>
      </c>
      <c r="L49" s="403"/>
      <c r="N49" s="397"/>
    </row>
    <row r="50" spans="2:14" s="398" customFormat="1" ht="21.75">
      <c r="B50" s="433">
        <v>34</v>
      </c>
      <c r="C50" s="420" t="s">
        <v>441</v>
      </c>
      <c r="D50" s="442"/>
      <c r="E50" s="439" t="s">
        <v>183</v>
      </c>
      <c r="F50" s="440">
        <v>1</v>
      </c>
      <c r="G50" s="441"/>
      <c r="H50" s="401"/>
      <c r="I50" s="401"/>
      <c r="J50" s="401"/>
      <c r="K50" s="406">
        <f t="shared" si="1"/>
        <v>0</v>
      </c>
      <c r="L50" s="403"/>
      <c r="N50" s="397"/>
    </row>
    <row r="51" spans="2:14" s="398" customFormat="1" ht="21.75">
      <c r="B51" s="401">
        <v>35</v>
      </c>
      <c r="C51" s="420" t="s">
        <v>249</v>
      </c>
      <c r="D51" s="442"/>
      <c r="E51" s="439" t="s">
        <v>183</v>
      </c>
      <c r="F51" s="440">
        <v>3</v>
      </c>
      <c r="G51" s="441"/>
      <c r="H51" s="401"/>
      <c r="I51" s="401"/>
      <c r="J51" s="401"/>
      <c r="K51" s="406">
        <f t="shared" si="1"/>
        <v>0</v>
      </c>
      <c r="L51" s="403"/>
      <c r="N51" s="397"/>
    </row>
    <row r="52" spans="2:14" s="398" customFormat="1" ht="21.75">
      <c r="B52" s="433">
        <v>36</v>
      </c>
      <c r="C52" s="420" t="s">
        <v>250</v>
      </c>
      <c r="D52" s="442"/>
      <c r="E52" s="439" t="s">
        <v>183</v>
      </c>
      <c r="F52" s="440">
        <v>1</v>
      </c>
      <c r="G52" s="441"/>
      <c r="H52" s="401"/>
      <c r="I52" s="401"/>
      <c r="J52" s="401"/>
      <c r="K52" s="406">
        <f t="shared" si="1"/>
        <v>0</v>
      </c>
      <c r="L52" s="403"/>
      <c r="N52" s="397"/>
    </row>
    <row r="53" spans="2:14" s="398" customFormat="1" ht="43.5">
      <c r="B53" s="401">
        <v>37</v>
      </c>
      <c r="C53" s="420" t="s">
        <v>251</v>
      </c>
      <c r="D53" s="442"/>
      <c r="E53" s="439" t="s">
        <v>183</v>
      </c>
      <c r="F53" s="440">
        <v>1</v>
      </c>
      <c r="G53" s="441"/>
      <c r="H53" s="401"/>
      <c r="I53" s="401"/>
      <c r="J53" s="401"/>
      <c r="K53" s="406">
        <f t="shared" si="1"/>
        <v>0</v>
      </c>
      <c r="L53" s="403"/>
      <c r="N53" s="397"/>
    </row>
    <row r="54" spans="2:14" s="398" customFormat="1" ht="43.5">
      <c r="B54" s="433">
        <v>38</v>
      </c>
      <c r="C54" s="420" t="s">
        <v>303</v>
      </c>
      <c r="D54" s="442"/>
      <c r="E54" s="439" t="s">
        <v>183</v>
      </c>
      <c r="F54" s="440">
        <v>1</v>
      </c>
      <c r="G54" s="441"/>
      <c r="H54" s="401"/>
      <c r="I54" s="401"/>
      <c r="J54" s="401"/>
      <c r="K54" s="406">
        <f t="shared" si="1"/>
        <v>0</v>
      </c>
      <c r="L54" s="403"/>
      <c r="N54" s="397"/>
    </row>
    <row r="55" spans="2:14" s="398" customFormat="1" ht="43.5">
      <c r="B55" s="401">
        <v>39</v>
      </c>
      <c r="C55" s="420" t="s">
        <v>252</v>
      </c>
      <c r="D55" s="442"/>
      <c r="E55" s="439" t="s">
        <v>183</v>
      </c>
      <c r="F55" s="440">
        <v>1</v>
      </c>
      <c r="G55" s="441"/>
      <c r="H55" s="401"/>
      <c r="I55" s="401"/>
      <c r="J55" s="401"/>
      <c r="K55" s="406">
        <f t="shared" si="1"/>
        <v>0</v>
      </c>
      <c r="L55" s="403"/>
      <c r="N55" s="397"/>
    </row>
    <row r="56" spans="2:14" s="398" customFormat="1" ht="21.75">
      <c r="B56" s="433">
        <v>40</v>
      </c>
      <c r="C56" s="420" t="s">
        <v>253</v>
      </c>
      <c r="D56" s="442"/>
      <c r="E56" s="439" t="s">
        <v>183</v>
      </c>
      <c r="F56" s="440">
        <v>1</v>
      </c>
      <c r="G56" s="441"/>
      <c r="H56" s="401"/>
      <c r="I56" s="401"/>
      <c r="J56" s="401"/>
      <c r="K56" s="406">
        <f t="shared" si="1"/>
        <v>0</v>
      </c>
      <c r="L56" s="403"/>
      <c r="N56" s="397"/>
    </row>
    <row r="57" spans="2:14" s="398" customFormat="1" ht="43.5">
      <c r="B57" s="401">
        <v>41</v>
      </c>
      <c r="C57" s="420" t="s">
        <v>476</v>
      </c>
      <c r="D57" s="442"/>
      <c r="E57" s="439" t="s">
        <v>183</v>
      </c>
      <c r="F57" s="440">
        <v>1</v>
      </c>
      <c r="G57" s="441"/>
      <c r="H57" s="401"/>
      <c r="I57" s="401"/>
      <c r="J57" s="401"/>
      <c r="K57" s="406">
        <f t="shared" si="1"/>
        <v>0</v>
      </c>
      <c r="L57" s="403"/>
      <c r="N57" s="397"/>
    </row>
    <row r="58" spans="2:14" s="398" customFormat="1" ht="21.75">
      <c r="B58" s="433">
        <v>42</v>
      </c>
      <c r="C58" s="420" t="s">
        <v>477</v>
      </c>
      <c r="D58" s="442"/>
      <c r="E58" s="439" t="s">
        <v>183</v>
      </c>
      <c r="F58" s="440">
        <v>1</v>
      </c>
      <c r="G58" s="441"/>
      <c r="H58" s="401"/>
      <c r="I58" s="401"/>
      <c r="J58" s="401"/>
      <c r="K58" s="406">
        <f t="shared" si="1"/>
        <v>0</v>
      </c>
      <c r="L58" s="403"/>
      <c r="N58" s="397"/>
    </row>
    <row r="59" spans="2:14" s="398" customFormat="1" ht="43.5">
      <c r="B59" s="401">
        <v>43</v>
      </c>
      <c r="C59" s="420" t="s">
        <v>478</v>
      </c>
      <c r="D59" s="421"/>
      <c r="E59" s="439" t="s">
        <v>183</v>
      </c>
      <c r="F59" s="440">
        <v>1</v>
      </c>
      <c r="G59" s="441"/>
      <c r="H59" s="401"/>
      <c r="I59" s="401"/>
      <c r="J59" s="401"/>
      <c r="K59" s="406">
        <f t="shared" si="1"/>
        <v>0</v>
      </c>
      <c r="L59" s="403"/>
      <c r="N59" s="397"/>
    </row>
    <row r="60" spans="2:14" s="398" customFormat="1" ht="43.5">
      <c r="B60" s="433">
        <v>44</v>
      </c>
      <c r="C60" s="420" t="s">
        <v>479</v>
      </c>
      <c r="D60" s="421"/>
      <c r="E60" s="439" t="s">
        <v>183</v>
      </c>
      <c r="F60" s="440">
        <v>1</v>
      </c>
      <c r="G60" s="443"/>
      <c r="H60" s="401"/>
      <c r="I60" s="401"/>
      <c r="J60" s="401"/>
      <c r="K60" s="406">
        <f t="shared" si="1"/>
        <v>0</v>
      </c>
      <c r="L60" s="403"/>
      <c r="N60" s="397"/>
    </row>
    <row r="61" spans="2:14" s="398" customFormat="1" ht="43.5">
      <c r="B61" s="401">
        <v>45</v>
      </c>
      <c r="C61" s="420" t="s">
        <v>487</v>
      </c>
      <c r="D61" s="421"/>
      <c r="E61" s="439" t="s">
        <v>122</v>
      </c>
      <c r="F61" s="440">
        <v>1</v>
      </c>
      <c r="G61" s="441"/>
      <c r="H61" s="401"/>
      <c r="I61" s="401"/>
      <c r="J61" s="401"/>
      <c r="K61" s="406">
        <f t="shared" si="1"/>
        <v>0</v>
      </c>
      <c r="L61" s="403"/>
      <c r="N61" s="397"/>
    </row>
    <row r="62" spans="2:14" s="398" customFormat="1" ht="21.75">
      <c r="B62" s="433">
        <v>46</v>
      </c>
      <c r="C62" s="420" t="s">
        <v>254</v>
      </c>
      <c r="D62" s="421"/>
      <c r="E62" s="439" t="s">
        <v>183</v>
      </c>
      <c r="F62" s="440">
        <v>2</v>
      </c>
      <c r="G62" s="441"/>
      <c r="H62" s="401"/>
      <c r="I62" s="401"/>
      <c r="J62" s="401"/>
      <c r="K62" s="406">
        <f t="shared" si="1"/>
        <v>0</v>
      </c>
      <c r="L62" s="403"/>
      <c r="N62" s="397"/>
    </row>
    <row r="63" spans="2:14" s="398" customFormat="1" ht="21.75">
      <c r="B63" s="401">
        <v>47</v>
      </c>
      <c r="C63" s="420" t="s">
        <v>255</v>
      </c>
      <c r="D63" s="421"/>
      <c r="E63" s="439" t="s">
        <v>256</v>
      </c>
      <c r="F63" s="440">
        <v>1</v>
      </c>
      <c r="G63" s="441"/>
      <c r="H63" s="401"/>
      <c r="I63" s="401"/>
      <c r="J63" s="401"/>
      <c r="K63" s="406">
        <f t="shared" si="1"/>
        <v>0</v>
      </c>
      <c r="L63" s="403"/>
      <c r="N63" s="397"/>
    </row>
    <row r="64" spans="2:14" s="398" customFormat="1" ht="21.75">
      <c r="B64" s="433">
        <v>48</v>
      </c>
      <c r="C64" s="420" t="s">
        <v>480</v>
      </c>
      <c r="D64" s="421"/>
      <c r="E64" s="439" t="s">
        <v>183</v>
      </c>
      <c r="F64" s="440">
        <v>2</v>
      </c>
      <c r="G64" s="441"/>
      <c r="H64" s="401"/>
      <c r="I64" s="401"/>
      <c r="J64" s="401"/>
      <c r="K64" s="406">
        <f t="shared" si="1"/>
        <v>0</v>
      </c>
      <c r="L64" s="403"/>
      <c r="N64" s="397"/>
    </row>
    <row r="65" spans="2:14" s="398" customFormat="1" ht="43.5">
      <c r="B65" s="401">
        <v>49</v>
      </c>
      <c r="C65" s="420" t="s">
        <v>257</v>
      </c>
      <c r="D65" s="421"/>
      <c r="E65" s="439" t="s">
        <v>122</v>
      </c>
      <c r="F65" s="440">
        <v>1</v>
      </c>
      <c r="G65" s="441"/>
      <c r="H65" s="401"/>
      <c r="I65" s="401"/>
      <c r="J65" s="401"/>
      <c r="K65" s="406">
        <f t="shared" si="1"/>
        <v>0</v>
      </c>
      <c r="L65" s="403"/>
      <c r="N65" s="397"/>
    </row>
    <row r="66" spans="2:14" s="398" customFormat="1" ht="21.75">
      <c r="B66" s="433">
        <v>50</v>
      </c>
      <c r="C66" s="420" t="s">
        <v>258</v>
      </c>
      <c r="D66" s="421"/>
      <c r="E66" s="439" t="s">
        <v>183</v>
      </c>
      <c r="F66" s="440">
        <v>1</v>
      </c>
      <c r="G66" s="441"/>
      <c r="H66" s="401"/>
      <c r="I66" s="401"/>
      <c r="J66" s="401"/>
      <c r="K66" s="406">
        <f t="shared" si="1"/>
        <v>0</v>
      </c>
      <c r="L66" s="403"/>
      <c r="N66" s="397"/>
    </row>
    <row r="67" spans="2:14" s="398" customFormat="1" ht="21.75">
      <c r="B67" s="401">
        <v>51</v>
      </c>
      <c r="C67" s="420" t="s">
        <v>290</v>
      </c>
      <c r="D67" s="421"/>
      <c r="E67" s="439" t="s">
        <v>183</v>
      </c>
      <c r="F67" s="440">
        <v>1</v>
      </c>
      <c r="G67" s="441"/>
      <c r="H67" s="401"/>
      <c r="I67" s="401"/>
      <c r="J67" s="401"/>
      <c r="K67" s="406">
        <f t="shared" si="1"/>
        <v>0</v>
      </c>
      <c r="L67" s="403"/>
      <c r="N67" s="397"/>
    </row>
    <row r="68" spans="2:14" s="398" customFormat="1" ht="43.5">
      <c r="B68" s="433">
        <v>52</v>
      </c>
      <c r="C68" s="420" t="s">
        <v>481</v>
      </c>
      <c r="D68" s="421"/>
      <c r="E68" s="439" t="s">
        <v>122</v>
      </c>
      <c r="F68" s="440">
        <v>1</v>
      </c>
      <c r="G68" s="441"/>
      <c r="H68" s="401"/>
      <c r="I68" s="401"/>
      <c r="J68" s="401"/>
      <c r="K68" s="406">
        <f t="shared" si="1"/>
        <v>0</v>
      </c>
      <c r="L68" s="403"/>
      <c r="N68" s="397"/>
    </row>
    <row r="69" spans="2:14" s="398" customFormat="1" ht="21.75">
      <c r="B69" s="401">
        <v>53</v>
      </c>
      <c r="C69" s="420" t="s">
        <v>259</v>
      </c>
      <c r="D69" s="421"/>
      <c r="E69" s="439" t="s">
        <v>183</v>
      </c>
      <c r="F69" s="440">
        <v>1</v>
      </c>
      <c r="G69" s="441"/>
      <c r="H69" s="401"/>
      <c r="I69" s="401"/>
      <c r="J69" s="401"/>
      <c r="K69" s="406">
        <f t="shared" si="1"/>
        <v>0</v>
      </c>
      <c r="L69" s="403"/>
      <c r="N69" s="397"/>
    </row>
    <row r="70" spans="2:14" s="398" customFormat="1" ht="21.75">
      <c r="B70" s="433">
        <v>54</v>
      </c>
      <c r="C70" s="420" t="s">
        <v>260</v>
      </c>
      <c r="D70" s="421"/>
      <c r="E70" s="439" t="s">
        <v>237</v>
      </c>
      <c r="F70" s="440">
        <v>4</v>
      </c>
      <c r="G70" s="441"/>
      <c r="H70" s="401"/>
      <c r="I70" s="401"/>
      <c r="J70" s="401"/>
      <c r="K70" s="406">
        <f t="shared" si="1"/>
        <v>0</v>
      </c>
      <c r="L70" s="403"/>
      <c r="N70" s="397"/>
    </row>
    <row r="71" spans="2:14" s="398" customFormat="1" ht="21.75">
      <c r="B71" s="401">
        <v>55</v>
      </c>
      <c r="C71" s="420" t="s">
        <v>292</v>
      </c>
      <c r="D71" s="421"/>
      <c r="E71" s="439" t="s">
        <v>122</v>
      </c>
      <c r="F71" s="440">
        <v>10</v>
      </c>
      <c r="G71" s="441"/>
      <c r="H71" s="401"/>
      <c r="I71" s="401"/>
      <c r="J71" s="401"/>
      <c r="K71" s="406">
        <f>SUM(G71*F71)</f>
        <v>0</v>
      </c>
      <c r="L71" s="403"/>
      <c r="N71" s="397"/>
    </row>
    <row r="72" spans="2:14" s="398" customFormat="1" ht="43.5">
      <c r="B72" s="433">
        <v>56</v>
      </c>
      <c r="C72" s="420" t="s">
        <v>488</v>
      </c>
      <c r="D72" s="421"/>
      <c r="E72" s="439" t="s">
        <v>183</v>
      </c>
      <c r="F72" s="440">
        <v>1</v>
      </c>
      <c r="G72" s="441"/>
      <c r="H72" s="401"/>
      <c r="I72" s="401"/>
      <c r="J72" s="401"/>
      <c r="K72" s="406">
        <f t="shared" si="1"/>
        <v>0</v>
      </c>
      <c r="L72" s="403"/>
      <c r="N72" s="397"/>
    </row>
    <row r="73" spans="2:14" s="398" customFormat="1" ht="45.75" customHeight="1">
      <c r="B73" s="401">
        <v>57</v>
      </c>
      <c r="C73" s="420" t="s">
        <v>304</v>
      </c>
      <c r="D73" s="421"/>
      <c r="E73" s="439" t="s">
        <v>154</v>
      </c>
      <c r="F73" s="440">
        <v>1</v>
      </c>
      <c r="G73" s="441"/>
      <c r="H73" s="401"/>
      <c r="I73" s="401"/>
      <c r="J73" s="401"/>
      <c r="K73" s="406">
        <f t="shared" si="1"/>
        <v>0</v>
      </c>
      <c r="L73" s="403"/>
      <c r="N73" s="397"/>
    </row>
    <row r="74" spans="2:14" s="398" customFormat="1" ht="21.75">
      <c r="B74" s="433">
        <v>58</v>
      </c>
      <c r="C74" s="420" t="s">
        <v>294</v>
      </c>
      <c r="D74" s="421"/>
      <c r="E74" s="439" t="s">
        <v>256</v>
      </c>
      <c r="F74" s="440">
        <v>2</v>
      </c>
      <c r="G74" s="441"/>
      <c r="H74" s="401"/>
      <c r="I74" s="401"/>
      <c r="J74" s="401"/>
      <c r="K74" s="406">
        <f t="shared" si="1"/>
        <v>0</v>
      </c>
      <c r="L74" s="403"/>
      <c r="N74" s="397"/>
    </row>
    <row r="75" spans="2:14" s="398" customFormat="1" ht="21.75">
      <c r="B75" s="401">
        <v>59</v>
      </c>
      <c r="C75" s="420" t="s">
        <v>439</v>
      </c>
      <c r="D75" s="421"/>
      <c r="E75" s="439" t="s">
        <v>242</v>
      </c>
      <c r="F75" s="440">
        <v>3</v>
      </c>
      <c r="G75" s="441"/>
      <c r="H75" s="401"/>
      <c r="I75" s="401"/>
      <c r="J75" s="401"/>
      <c r="K75" s="406">
        <f t="shared" si="1"/>
        <v>0</v>
      </c>
      <c r="L75" s="403"/>
      <c r="N75" s="397"/>
    </row>
    <row r="76" spans="2:14" s="398" customFormat="1" ht="21.75">
      <c r="B76" s="433">
        <v>60</v>
      </c>
      <c r="C76" s="420" t="s">
        <v>261</v>
      </c>
      <c r="D76" s="421"/>
      <c r="E76" s="439" t="s">
        <v>256</v>
      </c>
      <c r="F76" s="440">
        <v>1</v>
      </c>
      <c r="G76" s="441"/>
      <c r="H76" s="401"/>
      <c r="I76" s="401"/>
      <c r="J76" s="401"/>
      <c r="K76" s="406">
        <f t="shared" si="1"/>
        <v>0</v>
      </c>
      <c r="L76" s="403"/>
      <c r="N76" s="397"/>
    </row>
    <row r="77" spans="2:14" s="398" customFormat="1" ht="21.75">
      <c r="B77" s="401">
        <v>61</v>
      </c>
      <c r="C77" s="420" t="s">
        <v>291</v>
      </c>
      <c r="D77" s="421"/>
      <c r="E77" s="439" t="s">
        <v>256</v>
      </c>
      <c r="F77" s="440">
        <v>1</v>
      </c>
      <c r="G77" s="441"/>
      <c r="H77" s="401"/>
      <c r="I77" s="401"/>
      <c r="J77" s="401"/>
      <c r="K77" s="406">
        <f t="shared" si="1"/>
        <v>0</v>
      </c>
      <c r="L77" s="403"/>
      <c r="N77" s="397"/>
    </row>
    <row r="78" spans="2:14" s="398" customFormat="1" ht="21.75">
      <c r="B78" s="433">
        <v>62</v>
      </c>
      <c r="C78" s="420" t="s">
        <v>262</v>
      </c>
      <c r="D78" s="421"/>
      <c r="E78" s="439" t="s">
        <v>122</v>
      </c>
      <c r="F78" s="440">
        <v>1</v>
      </c>
      <c r="G78" s="441"/>
      <c r="H78" s="401"/>
      <c r="I78" s="401"/>
      <c r="J78" s="401"/>
      <c r="K78" s="406">
        <f t="shared" ref="K78:K132" si="2">SUM(G78*F78)</f>
        <v>0</v>
      </c>
      <c r="L78" s="403"/>
      <c r="N78" s="397"/>
    </row>
    <row r="79" spans="2:14" s="398" customFormat="1" ht="43.5">
      <c r="B79" s="401">
        <v>63</v>
      </c>
      <c r="C79" s="420" t="s">
        <v>489</v>
      </c>
      <c r="D79" s="421"/>
      <c r="E79" s="439" t="s">
        <v>263</v>
      </c>
      <c r="F79" s="440">
        <v>3</v>
      </c>
      <c r="G79" s="441"/>
      <c r="H79" s="401"/>
      <c r="I79" s="401"/>
      <c r="J79" s="401"/>
      <c r="K79" s="406">
        <f t="shared" si="2"/>
        <v>0</v>
      </c>
      <c r="L79" s="403"/>
      <c r="N79" s="397"/>
    </row>
    <row r="80" spans="2:14" s="398" customFormat="1" ht="21.75">
      <c r="B80" s="433">
        <v>64</v>
      </c>
      <c r="C80" s="420" t="s">
        <v>302</v>
      </c>
      <c r="D80" s="421"/>
      <c r="E80" s="439" t="s">
        <v>237</v>
      </c>
      <c r="F80" s="440">
        <v>6</v>
      </c>
      <c r="G80" s="441"/>
      <c r="H80" s="401"/>
      <c r="I80" s="401"/>
      <c r="J80" s="401"/>
      <c r="K80" s="406">
        <f t="shared" si="2"/>
        <v>0</v>
      </c>
      <c r="L80" s="403"/>
      <c r="N80" s="397"/>
    </row>
    <row r="81" spans="2:14" s="398" customFormat="1" ht="43.5">
      <c r="B81" s="401">
        <v>65</v>
      </c>
      <c r="C81" s="420" t="s">
        <v>440</v>
      </c>
      <c r="D81" s="421"/>
      <c r="E81" s="439" t="s">
        <v>183</v>
      </c>
      <c r="F81" s="440">
        <v>3</v>
      </c>
      <c r="G81" s="441"/>
      <c r="H81" s="401"/>
      <c r="I81" s="401"/>
      <c r="J81" s="401"/>
      <c r="K81" s="406">
        <f t="shared" si="2"/>
        <v>0</v>
      </c>
      <c r="L81" s="403"/>
      <c r="N81" s="397"/>
    </row>
    <row r="82" spans="2:14" s="398" customFormat="1" ht="70.5" customHeight="1">
      <c r="B82" s="433">
        <v>66</v>
      </c>
      <c r="C82" s="645" t="s">
        <v>490</v>
      </c>
      <c r="D82" s="642"/>
      <c r="E82" s="403" t="s">
        <v>183</v>
      </c>
      <c r="F82" s="401">
        <v>1</v>
      </c>
      <c r="G82" s="402"/>
      <c r="H82" s="401"/>
      <c r="I82" s="401"/>
      <c r="J82" s="401"/>
      <c r="K82" s="406">
        <f t="shared" si="2"/>
        <v>0</v>
      </c>
      <c r="L82" s="403"/>
      <c r="N82" s="397"/>
    </row>
    <row r="83" spans="2:14" s="398" customFormat="1" ht="43.5">
      <c r="B83" s="401">
        <v>67</v>
      </c>
      <c r="C83" s="420" t="s">
        <v>264</v>
      </c>
      <c r="D83" s="421"/>
      <c r="E83" s="403" t="s">
        <v>183</v>
      </c>
      <c r="F83" s="401">
        <v>3</v>
      </c>
      <c r="G83" s="402"/>
      <c r="H83" s="401"/>
      <c r="I83" s="401"/>
      <c r="J83" s="401"/>
      <c r="K83" s="406">
        <f t="shared" si="2"/>
        <v>0</v>
      </c>
      <c r="L83" s="403"/>
      <c r="N83" s="397"/>
    </row>
    <row r="84" spans="2:14" s="398" customFormat="1" ht="21.75">
      <c r="B84" s="433">
        <v>68</v>
      </c>
      <c r="C84" s="420" t="s">
        <v>482</v>
      </c>
      <c r="D84" s="421"/>
      <c r="E84" s="403" t="s">
        <v>242</v>
      </c>
      <c r="F84" s="401">
        <v>10</v>
      </c>
      <c r="G84" s="402"/>
      <c r="H84" s="401"/>
      <c r="I84" s="401"/>
      <c r="J84" s="401"/>
      <c r="K84" s="406">
        <f t="shared" si="2"/>
        <v>0</v>
      </c>
      <c r="L84" s="403"/>
      <c r="N84" s="397"/>
    </row>
    <row r="85" spans="2:14" s="398" customFormat="1" ht="48" customHeight="1">
      <c r="B85" s="401">
        <v>69</v>
      </c>
      <c r="C85" s="645" t="s">
        <v>265</v>
      </c>
      <c r="D85" s="642"/>
      <c r="E85" s="403" t="s">
        <v>183</v>
      </c>
      <c r="F85" s="401">
        <v>2</v>
      </c>
      <c r="G85" s="402"/>
      <c r="H85" s="401"/>
      <c r="I85" s="401"/>
      <c r="J85" s="401"/>
      <c r="K85" s="406">
        <f t="shared" si="2"/>
        <v>0</v>
      </c>
      <c r="L85" s="403"/>
      <c r="N85" s="397"/>
    </row>
    <row r="86" spans="2:14" s="398" customFormat="1" ht="21.75">
      <c r="B86" s="433">
        <v>70</v>
      </c>
      <c r="C86" s="420" t="s">
        <v>266</v>
      </c>
      <c r="D86" s="421"/>
      <c r="E86" s="403" t="s">
        <v>256</v>
      </c>
      <c r="F86" s="401">
        <v>2</v>
      </c>
      <c r="G86" s="402"/>
      <c r="H86" s="401"/>
      <c r="I86" s="401"/>
      <c r="J86" s="401"/>
      <c r="K86" s="406">
        <f t="shared" si="2"/>
        <v>0</v>
      </c>
      <c r="L86" s="403"/>
      <c r="N86" s="397"/>
    </row>
    <row r="87" spans="2:14" s="398" customFormat="1" ht="43.5">
      <c r="B87" s="401">
        <v>71</v>
      </c>
      <c r="C87" s="420" t="s">
        <v>483</v>
      </c>
      <c r="D87" s="421"/>
      <c r="E87" s="403" t="s">
        <v>217</v>
      </c>
      <c r="F87" s="401">
        <v>3</v>
      </c>
      <c r="G87" s="402"/>
      <c r="H87" s="401"/>
      <c r="I87" s="401"/>
      <c r="J87" s="401"/>
      <c r="K87" s="406">
        <f t="shared" si="2"/>
        <v>0</v>
      </c>
      <c r="L87" s="403"/>
      <c r="N87" s="397"/>
    </row>
    <row r="88" spans="2:14" s="398" customFormat="1" ht="43.5">
      <c r="B88" s="433">
        <v>72</v>
      </c>
      <c r="C88" s="420" t="s">
        <v>484</v>
      </c>
      <c r="D88" s="421"/>
      <c r="E88" s="403" t="s">
        <v>217</v>
      </c>
      <c r="F88" s="401">
        <v>3</v>
      </c>
      <c r="G88" s="402"/>
      <c r="H88" s="401"/>
      <c r="I88" s="401"/>
      <c r="J88" s="401"/>
      <c r="K88" s="406">
        <f t="shared" si="2"/>
        <v>0</v>
      </c>
      <c r="L88" s="403"/>
      <c r="N88" s="397"/>
    </row>
    <row r="89" spans="2:14" s="398" customFormat="1" ht="21.75">
      <c r="B89" s="401">
        <v>73</v>
      </c>
      <c r="C89" s="430" t="s">
        <v>328</v>
      </c>
      <c r="D89" s="421"/>
      <c r="E89" s="403" t="s">
        <v>242</v>
      </c>
      <c r="F89" s="401">
        <v>4</v>
      </c>
      <c r="G89" s="402"/>
      <c r="H89" s="401"/>
      <c r="I89" s="401"/>
      <c r="J89" s="401"/>
      <c r="K89" s="406">
        <f t="shared" si="2"/>
        <v>0</v>
      </c>
      <c r="L89" s="403"/>
      <c r="N89" s="397"/>
    </row>
    <row r="90" spans="2:14" s="398" customFormat="1" ht="43.5">
      <c r="B90" s="433">
        <v>74</v>
      </c>
      <c r="C90" s="420" t="s">
        <v>485</v>
      </c>
      <c r="D90" s="421"/>
      <c r="E90" s="403" t="s">
        <v>183</v>
      </c>
      <c r="F90" s="401">
        <v>2</v>
      </c>
      <c r="G90" s="402"/>
      <c r="H90" s="401"/>
      <c r="I90" s="401"/>
      <c r="J90" s="401"/>
      <c r="K90" s="406">
        <f t="shared" si="2"/>
        <v>0</v>
      </c>
      <c r="L90" s="403"/>
      <c r="N90" s="397"/>
    </row>
    <row r="91" spans="2:14" s="398" customFormat="1" ht="21.75">
      <c r="B91" s="401">
        <v>75</v>
      </c>
      <c r="C91" s="420" t="s">
        <v>455</v>
      </c>
      <c r="D91" s="421"/>
      <c r="E91" s="403" t="s">
        <v>183</v>
      </c>
      <c r="F91" s="401">
        <v>4</v>
      </c>
      <c r="G91" s="402"/>
      <c r="H91" s="401"/>
      <c r="I91" s="401"/>
      <c r="J91" s="401"/>
      <c r="K91" s="406">
        <f t="shared" si="2"/>
        <v>0</v>
      </c>
      <c r="L91" s="403"/>
      <c r="N91" s="397"/>
    </row>
    <row r="92" spans="2:14" s="398" customFormat="1" ht="43.5">
      <c r="B92" s="433">
        <v>76</v>
      </c>
      <c r="C92" s="420" t="s">
        <v>267</v>
      </c>
      <c r="D92" s="421"/>
      <c r="E92" s="403" t="s">
        <v>183</v>
      </c>
      <c r="F92" s="401">
        <v>3</v>
      </c>
      <c r="G92" s="402"/>
      <c r="H92" s="401"/>
      <c r="I92" s="401"/>
      <c r="J92" s="401"/>
      <c r="K92" s="406">
        <f t="shared" si="2"/>
        <v>0</v>
      </c>
      <c r="L92" s="403"/>
      <c r="N92" s="397"/>
    </row>
    <row r="93" spans="2:14" s="398" customFormat="1" ht="65.25">
      <c r="B93" s="401">
        <v>77</v>
      </c>
      <c r="C93" s="430" t="s">
        <v>491</v>
      </c>
      <c r="D93" s="421"/>
      <c r="E93" s="403" t="s">
        <v>256</v>
      </c>
      <c r="F93" s="401">
        <v>1</v>
      </c>
      <c r="G93" s="402"/>
      <c r="H93" s="401"/>
      <c r="I93" s="401"/>
      <c r="J93" s="401"/>
      <c r="K93" s="406">
        <f t="shared" si="2"/>
        <v>0</v>
      </c>
      <c r="L93" s="403"/>
      <c r="N93" s="397"/>
    </row>
    <row r="94" spans="2:14" s="398" customFormat="1" ht="21.75">
      <c r="B94" s="433">
        <v>78</v>
      </c>
      <c r="C94" s="420" t="s">
        <v>268</v>
      </c>
      <c r="D94" s="421"/>
      <c r="E94" s="403" t="s">
        <v>122</v>
      </c>
      <c r="F94" s="401">
        <v>4</v>
      </c>
      <c r="G94" s="402"/>
      <c r="H94" s="401"/>
      <c r="I94" s="401"/>
      <c r="J94" s="401"/>
      <c r="K94" s="406">
        <f t="shared" si="2"/>
        <v>0</v>
      </c>
      <c r="L94" s="403"/>
      <c r="N94" s="397"/>
    </row>
    <row r="95" spans="2:14" s="398" customFormat="1" ht="43.5">
      <c r="B95" s="401">
        <v>79</v>
      </c>
      <c r="C95" s="462" t="s">
        <v>492</v>
      </c>
      <c r="D95" s="432"/>
      <c r="E95" s="403" t="s">
        <v>242</v>
      </c>
      <c r="F95" s="401">
        <v>15</v>
      </c>
      <c r="G95" s="402"/>
      <c r="H95" s="401"/>
      <c r="I95" s="401"/>
      <c r="J95" s="401"/>
      <c r="K95" s="406">
        <f t="shared" si="2"/>
        <v>0</v>
      </c>
      <c r="L95" s="403"/>
      <c r="N95" s="397"/>
    </row>
    <row r="96" spans="2:14" s="398" customFormat="1" ht="27.75" customHeight="1">
      <c r="B96" s="433">
        <v>80</v>
      </c>
      <c r="C96" s="420" t="s">
        <v>295</v>
      </c>
      <c r="D96" s="421"/>
      <c r="E96" s="403" t="s">
        <v>242</v>
      </c>
      <c r="F96" s="401">
        <v>15</v>
      </c>
      <c r="G96" s="402"/>
      <c r="H96" s="401"/>
      <c r="I96" s="401"/>
      <c r="J96" s="401"/>
      <c r="K96" s="406">
        <f t="shared" si="2"/>
        <v>0</v>
      </c>
      <c r="L96" s="403"/>
      <c r="N96" s="397"/>
    </row>
    <row r="97" spans="2:14" s="398" customFormat="1" ht="50.25" customHeight="1">
      <c r="B97" s="401">
        <v>81</v>
      </c>
      <c r="C97" s="645" t="s">
        <v>493</v>
      </c>
      <c r="D97" s="642"/>
      <c r="E97" s="403" t="s">
        <v>242</v>
      </c>
      <c r="F97" s="401">
        <v>30</v>
      </c>
      <c r="G97" s="402"/>
      <c r="H97" s="401"/>
      <c r="I97" s="401"/>
      <c r="J97" s="401"/>
      <c r="K97" s="406">
        <f t="shared" si="2"/>
        <v>0</v>
      </c>
      <c r="L97" s="403"/>
      <c r="N97" s="397"/>
    </row>
    <row r="98" spans="2:14" s="398" customFormat="1" ht="21.75">
      <c r="B98" s="433">
        <v>82</v>
      </c>
      <c r="C98" s="420" t="s">
        <v>486</v>
      </c>
      <c r="D98" s="421"/>
      <c r="E98" s="403" t="s">
        <v>242</v>
      </c>
      <c r="F98" s="401">
        <v>5</v>
      </c>
      <c r="G98" s="402"/>
      <c r="H98" s="401"/>
      <c r="I98" s="401"/>
      <c r="J98" s="401"/>
      <c r="K98" s="406">
        <f t="shared" si="2"/>
        <v>0</v>
      </c>
      <c r="L98" s="403"/>
      <c r="N98" s="397"/>
    </row>
    <row r="99" spans="2:14" s="398" customFormat="1" ht="21.75">
      <c r="B99" s="401">
        <v>83</v>
      </c>
      <c r="C99" s="420" t="s">
        <v>269</v>
      </c>
      <c r="D99" s="421"/>
      <c r="E99" s="403" t="s">
        <v>190</v>
      </c>
      <c r="F99" s="401"/>
      <c r="G99" s="402"/>
      <c r="H99" s="401"/>
      <c r="I99" s="401"/>
      <c r="J99" s="401"/>
      <c r="K99" s="406"/>
      <c r="L99" s="403"/>
      <c r="N99" s="397"/>
    </row>
    <row r="100" spans="2:14" s="398" customFormat="1" ht="21.75">
      <c r="B100" s="444"/>
      <c r="C100" s="420" t="s">
        <v>305</v>
      </c>
      <c r="D100" s="421"/>
      <c r="E100" s="439" t="s">
        <v>231</v>
      </c>
      <c r="F100" s="440">
        <v>5</v>
      </c>
      <c r="G100" s="441"/>
      <c r="H100" s="401"/>
      <c r="I100" s="401"/>
      <c r="J100" s="401"/>
      <c r="K100" s="406">
        <f t="shared" si="2"/>
        <v>0</v>
      </c>
      <c r="L100" s="403"/>
      <c r="N100" s="397"/>
    </row>
    <row r="101" spans="2:14" s="398" customFormat="1" ht="21.75">
      <c r="B101" s="445"/>
      <c r="C101" s="420" t="s">
        <v>306</v>
      </c>
      <c r="D101" s="421"/>
      <c r="E101" s="439" t="s">
        <v>231</v>
      </c>
      <c r="F101" s="440">
        <v>5</v>
      </c>
      <c r="G101" s="441"/>
      <c r="H101" s="401"/>
      <c r="I101" s="401"/>
      <c r="J101" s="401"/>
      <c r="K101" s="406">
        <f t="shared" si="2"/>
        <v>0</v>
      </c>
      <c r="L101" s="403"/>
      <c r="N101" s="397"/>
    </row>
    <row r="102" spans="2:14" s="398" customFormat="1" ht="21.75">
      <c r="B102" s="445"/>
      <c r="C102" s="420" t="s">
        <v>404</v>
      </c>
      <c r="D102" s="421"/>
      <c r="E102" s="439" t="s">
        <v>231</v>
      </c>
      <c r="F102" s="440">
        <v>5</v>
      </c>
      <c r="G102" s="441"/>
      <c r="H102" s="401"/>
      <c r="I102" s="401"/>
      <c r="J102" s="401"/>
      <c r="K102" s="406">
        <f t="shared" si="2"/>
        <v>0</v>
      </c>
      <c r="L102" s="403"/>
      <c r="N102" s="397"/>
    </row>
    <row r="103" spans="2:14" s="398" customFormat="1" ht="43.5">
      <c r="B103" s="445"/>
      <c r="C103" s="420" t="s">
        <v>307</v>
      </c>
      <c r="D103" s="421"/>
      <c r="E103" s="439" t="s">
        <v>231</v>
      </c>
      <c r="F103" s="440">
        <v>2</v>
      </c>
      <c r="G103" s="441"/>
      <c r="H103" s="401"/>
      <c r="I103" s="401"/>
      <c r="J103" s="401"/>
      <c r="K103" s="406">
        <f t="shared" si="2"/>
        <v>0</v>
      </c>
      <c r="L103" s="403"/>
      <c r="N103" s="397"/>
    </row>
    <row r="104" spans="2:14" s="398" customFormat="1" ht="43.5">
      <c r="B104" s="445"/>
      <c r="C104" s="420" t="s">
        <v>308</v>
      </c>
      <c r="D104" s="421"/>
      <c r="E104" s="439" t="s">
        <v>231</v>
      </c>
      <c r="F104" s="440">
        <v>2</v>
      </c>
      <c r="G104" s="441"/>
      <c r="H104" s="401"/>
      <c r="I104" s="401"/>
      <c r="J104" s="401"/>
      <c r="K104" s="406">
        <f t="shared" si="2"/>
        <v>0</v>
      </c>
      <c r="L104" s="403"/>
      <c r="N104" s="397"/>
    </row>
    <row r="105" spans="2:14" s="398" customFormat="1" ht="21.75">
      <c r="B105" s="445"/>
      <c r="C105" s="420" t="s">
        <v>270</v>
      </c>
      <c r="D105" s="421"/>
      <c r="E105" s="439" t="s">
        <v>231</v>
      </c>
      <c r="F105" s="440">
        <v>4</v>
      </c>
      <c r="G105" s="441"/>
      <c r="H105" s="401"/>
      <c r="I105" s="401"/>
      <c r="J105" s="401"/>
      <c r="K105" s="406">
        <f t="shared" si="2"/>
        <v>0</v>
      </c>
      <c r="L105" s="403"/>
      <c r="N105" s="397"/>
    </row>
    <row r="106" spans="2:14" s="398" customFormat="1" ht="21.75">
      <c r="B106" s="445"/>
      <c r="C106" s="420" t="s">
        <v>271</v>
      </c>
      <c r="D106" s="421"/>
      <c r="E106" s="439" t="s">
        <v>231</v>
      </c>
      <c r="F106" s="440">
        <v>4</v>
      </c>
      <c r="G106" s="441"/>
      <c r="H106" s="401"/>
      <c r="I106" s="401"/>
      <c r="J106" s="401"/>
      <c r="K106" s="406">
        <f t="shared" si="2"/>
        <v>0</v>
      </c>
      <c r="L106" s="403"/>
      <c r="N106" s="397"/>
    </row>
    <row r="107" spans="2:14" s="398" customFormat="1" ht="21.75">
      <c r="B107" s="445"/>
      <c r="C107" s="420" t="s">
        <v>272</v>
      </c>
      <c r="D107" s="421"/>
      <c r="E107" s="439" t="s">
        <v>231</v>
      </c>
      <c r="F107" s="440">
        <v>4</v>
      </c>
      <c r="G107" s="441"/>
      <c r="H107" s="401"/>
      <c r="I107" s="401"/>
      <c r="J107" s="401"/>
      <c r="K107" s="406">
        <f t="shared" si="2"/>
        <v>0</v>
      </c>
      <c r="L107" s="403"/>
      <c r="N107" s="397"/>
    </row>
    <row r="108" spans="2:14" s="398" customFormat="1" ht="21.75">
      <c r="B108" s="445"/>
      <c r="C108" s="420" t="s">
        <v>273</v>
      </c>
      <c r="D108" s="421"/>
      <c r="E108" s="439" t="s">
        <v>231</v>
      </c>
      <c r="F108" s="440">
        <v>4</v>
      </c>
      <c r="G108" s="441"/>
      <c r="H108" s="401"/>
      <c r="I108" s="401"/>
      <c r="J108" s="401"/>
      <c r="K108" s="406">
        <f t="shared" si="2"/>
        <v>0</v>
      </c>
      <c r="L108" s="403"/>
      <c r="N108" s="397"/>
    </row>
    <row r="109" spans="2:14" s="398" customFormat="1" ht="21.75">
      <c r="B109" s="445"/>
      <c r="C109" s="420" t="s">
        <v>274</v>
      </c>
      <c r="D109" s="421"/>
      <c r="E109" s="439" t="s">
        <v>231</v>
      </c>
      <c r="F109" s="440">
        <v>4</v>
      </c>
      <c r="G109" s="441"/>
      <c r="H109" s="401"/>
      <c r="I109" s="401"/>
      <c r="J109" s="401"/>
      <c r="K109" s="406">
        <f t="shared" si="2"/>
        <v>0</v>
      </c>
      <c r="L109" s="403"/>
      <c r="N109" s="397"/>
    </row>
    <row r="110" spans="2:14" s="398" customFormat="1" ht="65.25">
      <c r="B110" s="445"/>
      <c r="C110" s="446" t="s">
        <v>443</v>
      </c>
      <c r="D110" s="447"/>
      <c r="E110" s="448" t="s">
        <v>231</v>
      </c>
      <c r="F110" s="449">
        <v>2</v>
      </c>
      <c r="G110" s="450"/>
      <c r="H110" s="444"/>
      <c r="I110" s="444"/>
      <c r="J110" s="444"/>
      <c r="K110" s="409">
        <f t="shared" si="2"/>
        <v>0</v>
      </c>
      <c r="L110" s="451"/>
      <c r="N110" s="397"/>
    </row>
    <row r="111" spans="2:14" s="398" customFormat="1" ht="65.25">
      <c r="B111" s="445"/>
      <c r="C111" s="446" t="s">
        <v>445</v>
      </c>
      <c r="D111" s="447"/>
      <c r="E111" s="448" t="s">
        <v>231</v>
      </c>
      <c r="F111" s="449">
        <v>2</v>
      </c>
      <c r="G111" s="450"/>
      <c r="H111" s="444"/>
      <c r="I111" s="444"/>
      <c r="J111" s="444"/>
      <c r="K111" s="409">
        <f t="shared" si="2"/>
        <v>0</v>
      </c>
      <c r="L111" s="451"/>
      <c r="N111" s="397"/>
    </row>
    <row r="112" spans="2:14" s="398" customFormat="1" ht="65.25">
      <c r="B112" s="445"/>
      <c r="C112" s="446" t="s">
        <v>444</v>
      </c>
      <c r="D112" s="447"/>
      <c r="E112" s="448" t="s">
        <v>231</v>
      </c>
      <c r="F112" s="449">
        <v>2</v>
      </c>
      <c r="G112" s="450"/>
      <c r="H112" s="444"/>
      <c r="I112" s="444"/>
      <c r="J112" s="444"/>
      <c r="K112" s="409">
        <f t="shared" si="2"/>
        <v>0</v>
      </c>
      <c r="L112" s="451"/>
      <c r="N112" s="397"/>
    </row>
    <row r="113" spans="2:14" s="398" customFormat="1" ht="21.75">
      <c r="B113" s="445"/>
      <c r="C113" s="420" t="s">
        <v>309</v>
      </c>
      <c r="D113" s="421"/>
      <c r="E113" s="439" t="s">
        <v>231</v>
      </c>
      <c r="F113" s="440">
        <v>3</v>
      </c>
      <c r="G113" s="441"/>
      <c r="H113" s="401"/>
      <c r="I113" s="401"/>
      <c r="J113" s="401"/>
      <c r="K113" s="406">
        <f t="shared" si="2"/>
        <v>0</v>
      </c>
      <c r="L113" s="403"/>
      <c r="N113" s="397"/>
    </row>
    <row r="114" spans="2:14" s="398" customFormat="1" ht="21.75">
      <c r="B114" s="445"/>
      <c r="C114" s="420" t="s">
        <v>310</v>
      </c>
      <c r="D114" s="421"/>
      <c r="E114" s="439" t="s">
        <v>231</v>
      </c>
      <c r="F114" s="440">
        <v>3</v>
      </c>
      <c r="G114" s="441"/>
      <c r="H114" s="401"/>
      <c r="I114" s="401"/>
      <c r="J114" s="401"/>
      <c r="K114" s="406">
        <f t="shared" si="2"/>
        <v>0</v>
      </c>
      <c r="L114" s="403"/>
      <c r="N114" s="397"/>
    </row>
    <row r="115" spans="2:14" s="398" customFormat="1" ht="21.75">
      <c r="B115" s="445"/>
      <c r="C115" s="420" t="s">
        <v>311</v>
      </c>
      <c r="D115" s="421"/>
      <c r="E115" s="439" t="s">
        <v>231</v>
      </c>
      <c r="F115" s="440">
        <v>3</v>
      </c>
      <c r="G115" s="441"/>
      <c r="H115" s="401"/>
      <c r="I115" s="401"/>
      <c r="J115" s="401"/>
      <c r="K115" s="406">
        <f t="shared" si="2"/>
        <v>0</v>
      </c>
      <c r="L115" s="403"/>
      <c r="N115" s="397"/>
    </row>
    <row r="116" spans="2:14" s="398" customFormat="1" ht="21.75">
      <c r="B116" s="445"/>
      <c r="C116" s="420" t="s">
        <v>312</v>
      </c>
      <c r="D116" s="421"/>
      <c r="E116" s="439" t="s">
        <v>231</v>
      </c>
      <c r="F116" s="440">
        <v>3</v>
      </c>
      <c r="G116" s="441"/>
      <c r="H116" s="401"/>
      <c r="I116" s="401"/>
      <c r="J116" s="401"/>
      <c r="K116" s="406">
        <f t="shared" si="2"/>
        <v>0</v>
      </c>
      <c r="L116" s="403"/>
      <c r="N116" s="397"/>
    </row>
    <row r="117" spans="2:14" s="398" customFormat="1" ht="21.75">
      <c r="B117" s="445"/>
      <c r="C117" s="420" t="s">
        <v>313</v>
      </c>
      <c r="D117" s="421"/>
      <c r="E117" s="439" t="s">
        <v>231</v>
      </c>
      <c r="F117" s="440">
        <v>2</v>
      </c>
      <c r="G117" s="441"/>
      <c r="H117" s="401"/>
      <c r="I117" s="401"/>
      <c r="J117" s="401"/>
      <c r="K117" s="406">
        <f t="shared" si="2"/>
        <v>0</v>
      </c>
      <c r="L117" s="403"/>
      <c r="N117" s="397"/>
    </row>
    <row r="118" spans="2:14" s="398" customFormat="1" ht="21.75">
      <c r="B118" s="445"/>
      <c r="C118" s="420" t="s">
        <v>275</v>
      </c>
      <c r="D118" s="421"/>
      <c r="E118" s="439" t="s">
        <v>231</v>
      </c>
      <c r="F118" s="440">
        <v>2</v>
      </c>
      <c r="G118" s="441"/>
      <c r="H118" s="401"/>
      <c r="I118" s="401"/>
      <c r="J118" s="401"/>
      <c r="K118" s="406">
        <f t="shared" si="2"/>
        <v>0</v>
      </c>
      <c r="L118" s="403"/>
      <c r="N118" s="397"/>
    </row>
    <row r="119" spans="2:14" s="398" customFormat="1" ht="43.5">
      <c r="B119" s="445"/>
      <c r="C119" s="420" t="s">
        <v>314</v>
      </c>
      <c r="D119" s="421"/>
      <c r="E119" s="439" t="s">
        <v>231</v>
      </c>
      <c r="F119" s="440">
        <v>4</v>
      </c>
      <c r="G119" s="441"/>
      <c r="H119" s="401"/>
      <c r="I119" s="401"/>
      <c r="J119" s="401"/>
      <c r="K119" s="406">
        <f t="shared" si="2"/>
        <v>0</v>
      </c>
      <c r="L119" s="403"/>
      <c r="N119" s="397"/>
    </row>
    <row r="120" spans="2:14" s="398" customFormat="1" ht="43.5">
      <c r="B120" s="445"/>
      <c r="C120" s="420" t="s">
        <v>315</v>
      </c>
      <c r="D120" s="421"/>
      <c r="E120" s="439" t="s">
        <v>231</v>
      </c>
      <c r="F120" s="440">
        <v>4</v>
      </c>
      <c r="G120" s="441"/>
      <c r="H120" s="401"/>
      <c r="I120" s="401"/>
      <c r="J120" s="401"/>
      <c r="K120" s="406">
        <f t="shared" si="2"/>
        <v>0</v>
      </c>
      <c r="L120" s="403"/>
      <c r="N120" s="397"/>
    </row>
    <row r="121" spans="2:14" s="398" customFormat="1" ht="21.75">
      <c r="B121" s="445"/>
      <c r="C121" s="420" t="s">
        <v>276</v>
      </c>
      <c r="D121" s="421"/>
      <c r="E121" s="439" t="s">
        <v>231</v>
      </c>
      <c r="F121" s="440">
        <v>2</v>
      </c>
      <c r="G121" s="441"/>
      <c r="H121" s="401"/>
      <c r="I121" s="401"/>
      <c r="J121" s="401"/>
      <c r="K121" s="406">
        <f t="shared" si="2"/>
        <v>0</v>
      </c>
      <c r="L121" s="403"/>
      <c r="N121" s="397"/>
    </row>
    <row r="122" spans="2:14" s="398" customFormat="1" ht="21.75">
      <c r="B122" s="445"/>
      <c r="C122" s="420" t="s">
        <v>277</v>
      </c>
      <c r="D122" s="421"/>
      <c r="E122" s="439" t="s">
        <v>231</v>
      </c>
      <c r="F122" s="440">
        <v>2</v>
      </c>
      <c r="G122" s="441"/>
      <c r="H122" s="401"/>
      <c r="I122" s="401"/>
      <c r="J122" s="401"/>
      <c r="K122" s="406">
        <f t="shared" si="2"/>
        <v>0</v>
      </c>
      <c r="L122" s="403"/>
      <c r="N122" s="397"/>
    </row>
    <row r="123" spans="2:14" s="398" customFormat="1" ht="21.75">
      <c r="B123" s="445"/>
      <c r="C123" s="420" t="s">
        <v>278</v>
      </c>
      <c r="D123" s="421"/>
      <c r="E123" s="439" t="s">
        <v>231</v>
      </c>
      <c r="F123" s="440">
        <v>2</v>
      </c>
      <c r="G123" s="441"/>
      <c r="H123" s="401"/>
      <c r="I123" s="401"/>
      <c r="J123" s="401"/>
      <c r="K123" s="406">
        <f t="shared" si="2"/>
        <v>0</v>
      </c>
      <c r="L123" s="403"/>
      <c r="N123" s="397"/>
    </row>
    <row r="124" spans="2:14" s="398" customFormat="1" ht="43.5">
      <c r="B124" s="445"/>
      <c r="C124" s="420" t="s">
        <v>316</v>
      </c>
      <c r="D124" s="421"/>
      <c r="E124" s="439" t="s">
        <v>231</v>
      </c>
      <c r="F124" s="440">
        <v>2</v>
      </c>
      <c r="G124" s="441"/>
      <c r="H124" s="401"/>
      <c r="I124" s="401"/>
      <c r="J124" s="401"/>
      <c r="K124" s="406">
        <f t="shared" si="2"/>
        <v>0</v>
      </c>
      <c r="L124" s="403"/>
      <c r="N124" s="397"/>
    </row>
    <row r="125" spans="2:14" s="398" customFormat="1" ht="43.5">
      <c r="B125" s="445"/>
      <c r="C125" s="420" t="s">
        <v>317</v>
      </c>
      <c r="D125" s="421"/>
      <c r="E125" s="439" t="s">
        <v>231</v>
      </c>
      <c r="F125" s="440">
        <v>2</v>
      </c>
      <c r="G125" s="441"/>
      <c r="H125" s="401"/>
      <c r="I125" s="401"/>
      <c r="J125" s="401"/>
      <c r="K125" s="406">
        <f t="shared" si="2"/>
        <v>0</v>
      </c>
      <c r="L125" s="403"/>
      <c r="N125" s="397"/>
    </row>
    <row r="126" spans="2:14" s="398" customFormat="1" ht="43.5">
      <c r="B126" s="445"/>
      <c r="C126" s="420" t="s">
        <v>318</v>
      </c>
      <c r="D126" s="421"/>
      <c r="E126" s="439" t="s">
        <v>231</v>
      </c>
      <c r="F126" s="440">
        <v>2</v>
      </c>
      <c r="G126" s="441"/>
      <c r="H126" s="401"/>
      <c r="I126" s="401"/>
      <c r="J126" s="401"/>
      <c r="K126" s="406">
        <f t="shared" si="2"/>
        <v>0</v>
      </c>
      <c r="L126" s="403"/>
      <c r="N126" s="397"/>
    </row>
    <row r="127" spans="2:14" s="398" customFormat="1" ht="43.5">
      <c r="B127" s="445"/>
      <c r="C127" s="420" t="s">
        <v>319</v>
      </c>
      <c r="D127" s="421"/>
      <c r="E127" s="439" t="s">
        <v>231</v>
      </c>
      <c r="F127" s="440">
        <v>2</v>
      </c>
      <c r="G127" s="441"/>
      <c r="H127" s="401"/>
      <c r="I127" s="401"/>
      <c r="J127" s="401"/>
      <c r="K127" s="406">
        <f t="shared" si="2"/>
        <v>0</v>
      </c>
      <c r="L127" s="403"/>
      <c r="N127" s="397"/>
    </row>
    <row r="128" spans="2:14" s="398" customFormat="1" ht="43.5">
      <c r="B128" s="445"/>
      <c r="C128" s="420" t="s">
        <v>320</v>
      </c>
      <c r="D128" s="421"/>
      <c r="E128" s="439" t="s">
        <v>231</v>
      </c>
      <c r="F128" s="440">
        <v>2</v>
      </c>
      <c r="G128" s="441"/>
      <c r="H128" s="401"/>
      <c r="I128" s="401"/>
      <c r="J128" s="401"/>
      <c r="K128" s="406">
        <f t="shared" si="2"/>
        <v>0</v>
      </c>
      <c r="L128" s="403"/>
      <c r="N128" s="397"/>
    </row>
    <row r="129" spans="2:14" s="398" customFormat="1" ht="43.5">
      <c r="B129" s="445"/>
      <c r="C129" s="420" t="s">
        <v>321</v>
      </c>
      <c r="D129" s="421"/>
      <c r="E129" s="439" t="s">
        <v>231</v>
      </c>
      <c r="F129" s="440">
        <v>2</v>
      </c>
      <c r="G129" s="441"/>
      <c r="H129" s="401"/>
      <c r="I129" s="401"/>
      <c r="J129" s="401"/>
      <c r="K129" s="406">
        <f t="shared" si="2"/>
        <v>0</v>
      </c>
      <c r="L129" s="403"/>
      <c r="N129" s="397"/>
    </row>
    <row r="130" spans="2:14" s="398" customFormat="1" ht="43.5">
      <c r="B130" s="445"/>
      <c r="C130" s="420" t="s">
        <v>322</v>
      </c>
      <c r="D130" s="421"/>
      <c r="E130" s="439" t="s">
        <v>231</v>
      </c>
      <c r="F130" s="440">
        <v>2</v>
      </c>
      <c r="G130" s="441"/>
      <c r="H130" s="401"/>
      <c r="I130" s="401"/>
      <c r="J130" s="401"/>
      <c r="K130" s="406">
        <f t="shared" si="2"/>
        <v>0</v>
      </c>
      <c r="L130" s="403"/>
      <c r="N130" s="397"/>
    </row>
    <row r="131" spans="2:14" s="398" customFormat="1" ht="21.75">
      <c r="B131" s="445"/>
      <c r="C131" s="420" t="s">
        <v>323</v>
      </c>
      <c r="D131" s="421"/>
      <c r="E131" s="439" t="s">
        <v>279</v>
      </c>
      <c r="F131" s="440">
        <v>2</v>
      </c>
      <c r="G131" s="441"/>
      <c r="H131" s="401"/>
      <c r="I131" s="401"/>
      <c r="J131" s="401"/>
      <c r="K131" s="406">
        <f t="shared" si="2"/>
        <v>0</v>
      </c>
      <c r="L131" s="403"/>
      <c r="N131" s="397"/>
    </row>
    <row r="132" spans="2:14" s="398" customFormat="1" ht="21.75">
      <c r="B132" s="445"/>
      <c r="C132" s="420" t="s">
        <v>324</v>
      </c>
      <c r="D132" s="421"/>
      <c r="E132" s="439" t="s">
        <v>279</v>
      </c>
      <c r="F132" s="440">
        <v>2</v>
      </c>
      <c r="G132" s="441"/>
      <c r="H132" s="401"/>
      <c r="I132" s="401"/>
      <c r="J132" s="401"/>
      <c r="K132" s="406">
        <f t="shared" si="2"/>
        <v>0</v>
      </c>
      <c r="L132" s="403"/>
      <c r="N132" s="397"/>
    </row>
    <row r="133" spans="2:14" s="398" customFormat="1" ht="21.75">
      <c r="B133" s="445"/>
      <c r="C133" s="420" t="s">
        <v>325</v>
      </c>
      <c r="D133" s="421"/>
      <c r="E133" s="439" t="s">
        <v>231</v>
      </c>
      <c r="F133" s="440">
        <v>3</v>
      </c>
      <c r="G133" s="441"/>
      <c r="H133" s="401"/>
      <c r="I133" s="401"/>
      <c r="J133" s="401"/>
      <c r="K133" s="406">
        <f t="shared" ref="K133:K146" si="3">SUM(G133*F133)</f>
        <v>0</v>
      </c>
      <c r="L133" s="403"/>
      <c r="N133" s="397"/>
    </row>
    <row r="134" spans="2:14" s="398" customFormat="1" ht="21.75">
      <c r="B134" s="445"/>
      <c r="C134" s="420" t="s">
        <v>326</v>
      </c>
      <c r="D134" s="421"/>
      <c r="E134" s="439" t="s">
        <v>231</v>
      </c>
      <c r="F134" s="440">
        <v>3</v>
      </c>
      <c r="G134" s="441"/>
      <c r="H134" s="401"/>
      <c r="I134" s="401"/>
      <c r="J134" s="401"/>
      <c r="K134" s="406">
        <f t="shared" si="3"/>
        <v>0</v>
      </c>
      <c r="L134" s="403"/>
      <c r="N134" s="397"/>
    </row>
    <row r="135" spans="2:14" s="398" customFormat="1" ht="21.75">
      <c r="B135" s="445"/>
      <c r="C135" s="420" t="s">
        <v>280</v>
      </c>
      <c r="D135" s="421"/>
      <c r="E135" s="439" t="s">
        <v>231</v>
      </c>
      <c r="F135" s="440">
        <v>2</v>
      </c>
      <c r="G135" s="441"/>
      <c r="H135" s="401"/>
      <c r="I135" s="401"/>
      <c r="J135" s="401"/>
      <c r="K135" s="406">
        <f t="shared" si="3"/>
        <v>0</v>
      </c>
      <c r="L135" s="403"/>
      <c r="N135" s="397"/>
    </row>
    <row r="136" spans="2:14" s="398" customFormat="1" ht="43.5">
      <c r="B136" s="445"/>
      <c r="C136" s="420" t="s">
        <v>281</v>
      </c>
      <c r="D136" s="421"/>
      <c r="E136" s="439" t="s">
        <v>231</v>
      </c>
      <c r="F136" s="440">
        <v>2</v>
      </c>
      <c r="G136" s="441"/>
      <c r="H136" s="401"/>
      <c r="I136" s="401"/>
      <c r="J136" s="401"/>
      <c r="K136" s="406">
        <f t="shared" si="3"/>
        <v>0</v>
      </c>
      <c r="L136" s="403"/>
      <c r="N136" s="397"/>
    </row>
    <row r="137" spans="2:14" s="398" customFormat="1" ht="43.5">
      <c r="B137" s="445"/>
      <c r="C137" s="420" t="s">
        <v>282</v>
      </c>
      <c r="D137" s="438"/>
      <c r="E137" s="439" t="s">
        <v>231</v>
      </c>
      <c r="F137" s="440">
        <v>2</v>
      </c>
      <c r="G137" s="441"/>
      <c r="H137" s="401"/>
      <c r="I137" s="401"/>
      <c r="J137" s="401"/>
      <c r="K137" s="406">
        <f t="shared" si="3"/>
        <v>0</v>
      </c>
      <c r="L137" s="403"/>
      <c r="N137" s="397"/>
    </row>
    <row r="138" spans="2:14" s="398" customFormat="1" ht="21.75">
      <c r="B138" s="445"/>
      <c r="C138" s="420" t="s">
        <v>283</v>
      </c>
      <c r="D138" s="421"/>
      <c r="E138" s="439" t="s">
        <v>231</v>
      </c>
      <c r="F138" s="440">
        <v>2</v>
      </c>
      <c r="G138" s="441"/>
      <c r="H138" s="401"/>
      <c r="I138" s="401"/>
      <c r="J138" s="401"/>
      <c r="K138" s="406">
        <f t="shared" si="3"/>
        <v>0</v>
      </c>
      <c r="L138" s="403"/>
      <c r="N138" s="397"/>
    </row>
    <row r="139" spans="2:14" s="398" customFormat="1" ht="21.75">
      <c r="B139" s="445"/>
      <c r="C139" s="420" t="s">
        <v>284</v>
      </c>
      <c r="D139" s="421"/>
      <c r="E139" s="439" t="s">
        <v>231</v>
      </c>
      <c r="F139" s="440">
        <v>2</v>
      </c>
      <c r="G139" s="441"/>
      <c r="H139" s="401"/>
      <c r="I139" s="401"/>
      <c r="J139" s="401"/>
      <c r="K139" s="406">
        <f t="shared" si="3"/>
        <v>0</v>
      </c>
      <c r="L139" s="403"/>
      <c r="N139" s="397"/>
    </row>
    <row r="140" spans="2:14" s="398" customFormat="1" ht="21.75">
      <c r="B140" s="445"/>
      <c r="C140" s="420" t="s">
        <v>285</v>
      </c>
      <c r="D140" s="421"/>
      <c r="E140" s="439" t="s">
        <v>231</v>
      </c>
      <c r="F140" s="440">
        <v>2</v>
      </c>
      <c r="G140" s="441"/>
      <c r="H140" s="401"/>
      <c r="I140" s="401"/>
      <c r="J140" s="401"/>
      <c r="K140" s="406">
        <f t="shared" si="3"/>
        <v>0</v>
      </c>
      <c r="L140" s="403"/>
      <c r="N140" s="397"/>
    </row>
    <row r="141" spans="2:14" s="398" customFormat="1" ht="48" customHeight="1">
      <c r="B141" s="445"/>
      <c r="C141" s="452" t="s">
        <v>403</v>
      </c>
      <c r="D141" s="453"/>
      <c r="E141" s="439" t="s">
        <v>231</v>
      </c>
      <c r="F141" s="440">
        <v>2</v>
      </c>
      <c r="G141" s="441"/>
      <c r="H141" s="401"/>
      <c r="I141" s="401"/>
      <c r="J141" s="401"/>
      <c r="K141" s="406">
        <f t="shared" si="3"/>
        <v>0</v>
      </c>
      <c r="L141" s="403"/>
      <c r="N141" s="397"/>
    </row>
    <row r="142" spans="2:14" s="398" customFormat="1" ht="46.5" customHeight="1">
      <c r="B142" s="445"/>
      <c r="C142" s="420" t="s">
        <v>405</v>
      </c>
      <c r="D142" s="453"/>
      <c r="E142" s="439" t="s">
        <v>231</v>
      </c>
      <c r="F142" s="440">
        <v>3</v>
      </c>
      <c r="G142" s="441"/>
      <c r="H142" s="401"/>
      <c r="I142" s="401"/>
      <c r="J142" s="401"/>
      <c r="K142" s="406">
        <f t="shared" si="3"/>
        <v>0</v>
      </c>
      <c r="L142" s="403"/>
      <c r="N142" s="397"/>
    </row>
    <row r="143" spans="2:14" s="398" customFormat="1" ht="51.75" customHeight="1">
      <c r="B143" s="445"/>
      <c r="C143" s="420" t="s">
        <v>406</v>
      </c>
      <c r="D143" s="421"/>
      <c r="E143" s="439" t="s">
        <v>231</v>
      </c>
      <c r="F143" s="440">
        <v>3</v>
      </c>
      <c r="G143" s="441"/>
      <c r="H143" s="401"/>
      <c r="I143" s="401"/>
      <c r="J143" s="401"/>
      <c r="K143" s="406">
        <f t="shared" si="3"/>
        <v>0</v>
      </c>
      <c r="L143" s="403"/>
      <c r="N143" s="397"/>
    </row>
    <row r="144" spans="2:14" s="398" customFormat="1" ht="65.25">
      <c r="B144" s="445"/>
      <c r="C144" s="446" t="s">
        <v>407</v>
      </c>
      <c r="D144" s="447"/>
      <c r="E144" s="448" t="s">
        <v>231</v>
      </c>
      <c r="F144" s="449">
        <v>4</v>
      </c>
      <c r="G144" s="450"/>
      <c r="H144" s="444"/>
      <c r="I144" s="444"/>
      <c r="J144" s="444"/>
      <c r="K144" s="409">
        <f t="shared" si="3"/>
        <v>0</v>
      </c>
      <c r="L144" s="451"/>
      <c r="N144" s="397"/>
    </row>
    <row r="145" spans="2:14" s="398" customFormat="1" ht="21.75">
      <c r="B145" s="445"/>
      <c r="C145" s="420" t="s">
        <v>286</v>
      </c>
      <c r="D145" s="421"/>
      <c r="E145" s="439" t="s">
        <v>231</v>
      </c>
      <c r="F145" s="440">
        <v>5</v>
      </c>
      <c r="G145" s="441"/>
      <c r="H145" s="401"/>
      <c r="I145" s="401"/>
      <c r="J145" s="401"/>
      <c r="K145" s="406">
        <f t="shared" si="3"/>
        <v>0</v>
      </c>
      <c r="L145" s="403"/>
      <c r="N145" s="397"/>
    </row>
    <row r="146" spans="2:14" s="398" customFormat="1" ht="21.75">
      <c r="B146" s="454"/>
      <c r="C146" s="420" t="s">
        <v>287</v>
      </c>
      <c r="D146" s="421"/>
      <c r="E146" s="439" t="s">
        <v>231</v>
      </c>
      <c r="F146" s="440">
        <v>5</v>
      </c>
      <c r="G146" s="441"/>
      <c r="H146" s="401"/>
      <c r="I146" s="401"/>
      <c r="J146" s="401"/>
      <c r="K146" s="406">
        <f t="shared" si="3"/>
        <v>0</v>
      </c>
      <c r="L146" s="455">
        <f>SUM(K100:K146)</f>
        <v>0</v>
      </c>
      <c r="N146" s="397"/>
    </row>
    <row r="147" spans="2:14" s="398" customFormat="1" ht="21.75">
      <c r="B147" s="401">
        <v>84</v>
      </c>
      <c r="C147" s="452" t="s">
        <v>298</v>
      </c>
      <c r="D147" s="438"/>
      <c r="E147" s="401"/>
      <c r="F147" s="401">
        <v>1</v>
      </c>
      <c r="G147" s="402"/>
      <c r="H147" s="401"/>
      <c r="I147" s="401"/>
      <c r="J147" s="401"/>
      <c r="K147" s="406">
        <f t="shared" ref="K147:K228" si="4">SUM(G147*F147)</f>
        <v>0</v>
      </c>
      <c r="L147" s="403"/>
      <c r="N147" s="397"/>
    </row>
    <row r="148" spans="2:14" s="398" customFormat="1" ht="43.5">
      <c r="B148" s="433">
        <v>85</v>
      </c>
      <c r="C148" s="456" t="s">
        <v>401</v>
      </c>
      <c r="D148" s="457"/>
      <c r="E148" s="439" t="s">
        <v>122</v>
      </c>
      <c r="F148" s="440"/>
      <c r="G148" s="441"/>
      <c r="H148" s="401"/>
      <c r="I148" s="401"/>
      <c r="J148" s="401"/>
      <c r="K148" s="406"/>
      <c r="L148" s="455">
        <f>SUM(K149:K224)</f>
        <v>0</v>
      </c>
      <c r="N148" s="397"/>
    </row>
    <row r="149" spans="2:14" s="398" customFormat="1" ht="42.75" customHeight="1">
      <c r="B149" s="433"/>
      <c r="C149" s="420" t="s">
        <v>447</v>
      </c>
      <c r="D149" s="421"/>
      <c r="E149" s="439"/>
      <c r="F149" s="440">
        <v>10</v>
      </c>
      <c r="G149" s="440"/>
      <c r="H149" s="401"/>
      <c r="I149" s="401"/>
      <c r="J149" s="401"/>
      <c r="K149" s="406">
        <f t="shared" si="4"/>
        <v>0</v>
      </c>
      <c r="L149" s="403"/>
      <c r="N149" s="397"/>
    </row>
    <row r="150" spans="2:14" s="398" customFormat="1" ht="42.75" customHeight="1">
      <c r="B150" s="433"/>
      <c r="C150" s="420" t="s">
        <v>448</v>
      </c>
      <c r="D150" s="421"/>
      <c r="E150" s="439"/>
      <c r="F150" s="440">
        <v>10</v>
      </c>
      <c r="G150" s="440"/>
      <c r="H150" s="401"/>
      <c r="I150" s="401"/>
      <c r="J150" s="401"/>
      <c r="K150" s="406">
        <f t="shared" si="4"/>
        <v>0</v>
      </c>
      <c r="L150" s="403"/>
      <c r="N150" s="397"/>
    </row>
    <row r="151" spans="2:14" s="398" customFormat="1" ht="42.75" customHeight="1">
      <c r="B151" s="433"/>
      <c r="C151" s="420" t="s">
        <v>449</v>
      </c>
      <c r="D151" s="421"/>
      <c r="E151" s="439"/>
      <c r="F151" s="440">
        <v>10</v>
      </c>
      <c r="G151" s="440"/>
      <c r="H151" s="401"/>
      <c r="I151" s="401"/>
      <c r="J151" s="401"/>
      <c r="K151" s="406">
        <f t="shared" si="4"/>
        <v>0</v>
      </c>
      <c r="L151" s="403"/>
      <c r="N151" s="397"/>
    </row>
    <row r="152" spans="2:14" s="398" customFormat="1" ht="21.75">
      <c r="B152" s="433"/>
      <c r="C152" s="420" t="s">
        <v>363</v>
      </c>
      <c r="D152" s="421"/>
      <c r="E152" s="439"/>
      <c r="F152" s="440">
        <v>2</v>
      </c>
      <c r="G152" s="440"/>
      <c r="H152" s="401"/>
      <c r="I152" s="401"/>
      <c r="J152" s="401"/>
      <c r="K152" s="406">
        <f t="shared" si="4"/>
        <v>0</v>
      </c>
      <c r="L152" s="403"/>
      <c r="N152" s="397"/>
    </row>
    <row r="153" spans="2:14" s="398" customFormat="1" ht="21.75">
      <c r="B153" s="433"/>
      <c r="C153" s="420" t="s">
        <v>364</v>
      </c>
      <c r="D153" s="421"/>
      <c r="E153" s="439"/>
      <c r="F153" s="440">
        <v>1</v>
      </c>
      <c r="G153" s="440"/>
      <c r="H153" s="401"/>
      <c r="I153" s="401"/>
      <c r="J153" s="401"/>
      <c r="K153" s="406">
        <f t="shared" si="4"/>
        <v>0</v>
      </c>
      <c r="L153" s="403"/>
      <c r="N153" s="397"/>
    </row>
    <row r="154" spans="2:14" s="398" customFormat="1" ht="21.75">
      <c r="B154" s="433"/>
      <c r="C154" s="420" t="s">
        <v>419</v>
      </c>
      <c r="D154" s="421"/>
      <c r="E154" s="439"/>
      <c r="F154" s="440">
        <v>5</v>
      </c>
      <c r="G154" s="440"/>
      <c r="H154" s="401"/>
      <c r="I154" s="401"/>
      <c r="J154" s="401"/>
      <c r="K154" s="406">
        <f t="shared" si="4"/>
        <v>0</v>
      </c>
      <c r="L154" s="403"/>
      <c r="N154" s="397"/>
    </row>
    <row r="155" spans="2:14" s="398" customFormat="1" ht="43.5">
      <c r="B155" s="433"/>
      <c r="C155" s="420" t="s">
        <v>420</v>
      </c>
      <c r="D155" s="421"/>
      <c r="E155" s="439"/>
      <c r="F155" s="440">
        <v>5</v>
      </c>
      <c r="G155" s="440"/>
      <c r="H155" s="401"/>
      <c r="I155" s="401"/>
      <c r="J155" s="401"/>
      <c r="K155" s="406">
        <f t="shared" si="4"/>
        <v>0</v>
      </c>
      <c r="L155" s="403"/>
      <c r="N155" s="397"/>
    </row>
    <row r="156" spans="2:14" s="398" customFormat="1" ht="21.75">
      <c r="B156" s="433"/>
      <c r="C156" s="420" t="s">
        <v>421</v>
      </c>
      <c r="D156" s="421"/>
      <c r="E156" s="439"/>
      <c r="F156" s="440">
        <v>5</v>
      </c>
      <c r="G156" s="440"/>
      <c r="H156" s="401"/>
      <c r="I156" s="401"/>
      <c r="J156" s="401"/>
      <c r="K156" s="406">
        <f t="shared" si="4"/>
        <v>0</v>
      </c>
      <c r="L156" s="403"/>
      <c r="N156" s="397"/>
    </row>
    <row r="157" spans="2:14" s="398" customFormat="1" ht="43.5">
      <c r="B157" s="433"/>
      <c r="C157" s="420" t="s">
        <v>422</v>
      </c>
      <c r="D157" s="421"/>
      <c r="E157" s="439"/>
      <c r="F157" s="440">
        <v>5</v>
      </c>
      <c r="G157" s="440"/>
      <c r="H157" s="401"/>
      <c r="I157" s="401"/>
      <c r="J157" s="401"/>
      <c r="K157" s="406">
        <f t="shared" si="4"/>
        <v>0</v>
      </c>
      <c r="L157" s="403"/>
      <c r="N157" s="397"/>
    </row>
    <row r="158" spans="2:14" s="398" customFormat="1" ht="21.75">
      <c r="B158" s="433"/>
      <c r="C158" s="420" t="s">
        <v>423</v>
      </c>
      <c r="D158" s="421"/>
      <c r="E158" s="439"/>
      <c r="F158" s="440">
        <v>5</v>
      </c>
      <c r="G158" s="440"/>
      <c r="H158" s="401"/>
      <c r="I158" s="401"/>
      <c r="J158" s="401"/>
      <c r="K158" s="406">
        <f t="shared" si="4"/>
        <v>0</v>
      </c>
      <c r="L158" s="403"/>
      <c r="N158" s="397"/>
    </row>
    <row r="159" spans="2:14" s="398" customFormat="1" ht="43.5">
      <c r="B159" s="433"/>
      <c r="C159" s="420" t="s">
        <v>424</v>
      </c>
      <c r="D159" s="421"/>
      <c r="E159" s="439"/>
      <c r="F159" s="440">
        <v>5</v>
      </c>
      <c r="G159" s="440"/>
      <c r="H159" s="401"/>
      <c r="I159" s="401"/>
      <c r="J159" s="401"/>
      <c r="K159" s="406">
        <f t="shared" si="4"/>
        <v>0</v>
      </c>
      <c r="L159" s="403"/>
      <c r="N159" s="397"/>
    </row>
    <row r="160" spans="2:14" s="398" customFormat="1" ht="21.75">
      <c r="B160" s="433"/>
      <c r="C160" s="420" t="s">
        <v>425</v>
      </c>
      <c r="D160" s="421"/>
      <c r="E160" s="439"/>
      <c r="F160" s="440">
        <v>5</v>
      </c>
      <c r="G160" s="440"/>
      <c r="H160" s="401"/>
      <c r="I160" s="401"/>
      <c r="J160" s="401"/>
      <c r="K160" s="406">
        <f t="shared" si="4"/>
        <v>0</v>
      </c>
      <c r="L160" s="403"/>
      <c r="N160" s="397"/>
    </row>
    <row r="161" spans="2:14" s="398" customFormat="1" ht="43.5">
      <c r="B161" s="433"/>
      <c r="C161" s="420" t="s">
        <v>426</v>
      </c>
      <c r="D161" s="421"/>
      <c r="E161" s="439"/>
      <c r="F161" s="440">
        <v>5</v>
      </c>
      <c r="G161" s="440"/>
      <c r="H161" s="401"/>
      <c r="I161" s="401"/>
      <c r="J161" s="401"/>
      <c r="K161" s="406">
        <f t="shared" si="4"/>
        <v>0</v>
      </c>
      <c r="L161" s="403"/>
      <c r="N161" s="397"/>
    </row>
    <row r="162" spans="2:14" s="398" customFormat="1" ht="21.75">
      <c r="B162" s="433"/>
      <c r="C162" s="420" t="s">
        <v>433</v>
      </c>
      <c r="D162" s="421"/>
      <c r="E162" s="439"/>
      <c r="F162" s="440">
        <v>2</v>
      </c>
      <c r="G162" s="440"/>
      <c r="H162" s="401"/>
      <c r="I162" s="401"/>
      <c r="J162" s="401"/>
      <c r="K162" s="406">
        <f t="shared" si="4"/>
        <v>0</v>
      </c>
      <c r="L162" s="403"/>
      <c r="N162" s="397"/>
    </row>
    <row r="163" spans="2:14" s="398" customFormat="1" ht="21.75">
      <c r="B163" s="433"/>
      <c r="C163" s="420" t="s">
        <v>427</v>
      </c>
      <c r="D163" s="421"/>
      <c r="E163" s="439"/>
      <c r="F163" s="440">
        <v>2</v>
      </c>
      <c r="G163" s="440"/>
      <c r="H163" s="401"/>
      <c r="I163" s="401"/>
      <c r="J163" s="401"/>
      <c r="K163" s="406">
        <f t="shared" si="4"/>
        <v>0</v>
      </c>
      <c r="L163" s="403"/>
      <c r="N163" s="397"/>
    </row>
    <row r="164" spans="2:14" s="398" customFormat="1" ht="21.75">
      <c r="B164" s="433"/>
      <c r="C164" s="420" t="s">
        <v>428</v>
      </c>
      <c r="D164" s="421"/>
      <c r="E164" s="439"/>
      <c r="F164" s="440">
        <v>2</v>
      </c>
      <c r="G164" s="440"/>
      <c r="H164" s="401"/>
      <c r="I164" s="401"/>
      <c r="J164" s="401"/>
      <c r="K164" s="406">
        <f t="shared" si="4"/>
        <v>0</v>
      </c>
      <c r="L164" s="403"/>
      <c r="N164" s="397"/>
    </row>
    <row r="165" spans="2:14" s="398" customFormat="1" ht="21.75">
      <c r="B165" s="433"/>
      <c r="C165" s="420" t="s">
        <v>416</v>
      </c>
      <c r="D165" s="421"/>
      <c r="E165" s="439"/>
      <c r="F165" s="440">
        <v>3</v>
      </c>
      <c r="G165" s="440"/>
      <c r="H165" s="401"/>
      <c r="I165" s="401"/>
      <c r="J165" s="401"/>
      <c r="K165" s="406">
        <f t="shared" si="4"/>
        <v>0</v>
      </c>
      <c r="L165" s="403"/>
      <c r="N165" s="397"/>
    </row>
    <row r="166" spans="2:14" s="398" customFormat="1" ht="21.75">
      <c r="B166" s="433"/>
      <c r="C166" s="420" t="s">
        <v>417</v>
      </c>
      <c r="D166" s="421"/>
      <c r="E166" s="439"/>
      <c r="F166" s="440">
        <v>1</v>
      </c>
      <c r="G166" s="440"/>
      <c r="H166" s="401"/>
      <c r="I166" s="401"/>
      <c r="J166" s="401"/>
      <c r="K166" s="406">
        <f t="shared" si="4"/>
        <v>0</v>
      </c>
      <c r="L166" s="403"/>
      <c r="N166" s="397"/>
    </row>
    <row r="167" spans="2:14" s="398" customFormat="1" ht="21.75">
      <c r="B167" s="433"/>
      <c r="C167" s="420" t="s">
        <v>365</v>
      </c>
      <c r="D167" s="421"/>
      <c r="E167" s="439"/>
      <c r="F167" s="440">
        <v>3</v>
      </c>
      <c r="G167" s="440"/>
      <c r="H167" s="401"/>
      <c r="I167" s="401"/>
      <c r="J167" s="401"/>
      <c r="K167" s="406">
        <f t="shared" si="4"/>
        <v>0</v>
      </c>
      <c r="L167" s="403"/>
      <c r="N167" s="397"/>
    </row>
    <row r="168" spans="2:14" s="398" customFormat="1" ht="46.5" customHeight="1">
      <c r="B168" s="433"/>
      <c r="C168" s="420" t="s">
        <v>397</v>
      </c>
      <c r="D168" s="421"/>
      <c r="E168" s="439"/>
      <c r="F168" s="440">
        <v>3</v>
      </c>
      <c r="G168" s="440"/>
      <c r="H168" s="401"/>
      <c r="I168" s="401"/>
      <c r="J168" s="401"/>
      <c r="K168" s="406">
        <f t="shared" si="4"/>
        <v>0</v>
      </c>
      <c r="L168" s="403"/>
      <c r="N168" s="397"/>
    </row>
    <row r="169" spans="2:14" s="398" customFormat="1" ht="43.5">
      <c r="B169" s="433"/>
      <c r="C169" s="420" t="s">
        <v>366</v>
      </c>
      <c r="D169" s="421"/>
      <c r="E169" s="439"/>
      <c r="F169" s="440">
        <v>2</v>
      </c>
      <c r="G169" s="440"/>
      <c r="H169" s="401"/>
      <c r="I169" s="401"/>
      <c r="J169" s="401"/>
      <c r="K169" s="406">
        <f t="shared" si="4"/>
        <v>0</v>
      </c>
      <c r="L169" s="403"/>
      <c r="N169" s="397"/>
    </row>
    <row r="170" spans="2:14" s="398" customFormat="1" ht="43.5">
      <c r="B170" s="433"/>
      <c r="C170" s="420" t="s">
        <v>367</v>
      </c>
      <c r="D170" s="421"/>
      <c r="E170" s="439"/>
      <c r="F170" s="440">
        <v>1</v>
      </c>
      <c r="G170" s="440"/>
      <c r="H170" s="401"/>
      <c r="I170" s="401"/>
      <c r="J170" s="401"/>
      <c r="K170" s="406">
        <f t="shared" si="4"/>
        <v>0</v>
      </c>
      <c r="L170" s="403"/>
      <c r="N170" s="397"/>
    </row>
    <row r="171" spans="2:14" s="398" customFormat="1" ht="21.75">
      <c r="B171" s="433"/>
      <c r="C171" s="420" t="s">
        <v>368</v>
      </c>
      <c r="D171" s="421"/>
      <c r="E171" s="439"/>
      <c r="F171" s="440">
        <v>2</v>
      </c>
      <c r="G171" s="440"/>
      <c r="H171" s="401"/>
      <c r="I171" s="401"/>
      <c r="J171" s="401"/>
      <c r="K171" s="406">
        <f t="shared" si="4"/>
        <v>0</v>
      </c>
      <c r="L171" s="403"/>
      <c r="N171" s="397"/>
    </row>
    <row r="172" spans="2:14" s="398" customFormat="1" ht="21.75">
      <c r="B172" s="433"/>
      <c r="C172" s="420" t="s">
        <v>369</v>
      </c>
      <c r="D172" s="421"/>
      <c r="E172" s="439"/>
      <c r="F172" s="440">
        <v>2</v>
      </c>
      <c r="G172" s="440"/>
      <c r="H172" s="401"/>
      <c r="I172" s="401"/>
      <c r="J172" s="401"/>
      <c r="K172" s="406">
        <f t="shared" si="4"/>
        <v>0</v>
      </c>
      <c r="L172" s="403"/>
      <c r="N172" s="397"/>
    </row>
    <row r="173" spans="2:14" s="398" customFormat="1" ht="21.75">
      <c r="B173" s="433"/>
      <c r="C173" s="420" t="s">
        <v>370</v>
      </c>
      <c r="D173" s="421"/>
      <c r="E173" s="439"/>
      <c r="F173" s="440">
        <v>2</v>
      </c>
      <c r="G173" s="440"/>
      <c r="H173" s="401"/>
      <c r="I173" s="401"/>
      <c r="J173" s="401"/>
      <c r="K173" s="406">
        <f t="shared" si="4"/>
        <v>0</v>
      </c>
      <c r="L173" s="403"/>
      <c r="N173" s="397"/>
    </row>
    <row r="174" spans="2:14" s="398" customFormat="1" ht="21.75">
      <c r="B174" s="433"/>
      <c r="C174" s="420" t="s">
        <v>371</v>
      </c>
      <c r="D174" s="421"/>
      <c r="E174" s="439"/>
      <c r="F174" s="440">
        <v>1</v>
      </c>
      <c r="G174" s="440"/>
      <c r="H174" s="401"/>
      <c r="I174" s="401"/>
      <c r="J174" s="401"/>
      <c r="K174" s="406">
        <f t="shared" si="4"/>
        <v>0</v>
      </c>
      <c r="L174" s="403"/>
      <c r="N174" s="397"/>
    </row>
    <row r="175" spans="2:14" s="398" customFormat="1" ht="43.5">
      <c r="B175" s="433"/>
      <c r="C175" s="420" t="s">
        <v>429</v>
      </c>
      <c r="D175" s="421"/>
      <c r="E175" s="439"/>
      <c r="F175" s="440">
        <v>2</v>
      </c>
      <c r="G175" s="440"/>
      <c r="H175" s="401"/>
      <c r="I175" s="401"/>
      <c r="J175" s="401"/>
      <c r="K175" s="406">
        <f t="shared" si="4"/>
        <v>0</v>
      </c>
      <c r="L175" s="403"/>
      <c r="N175" s="397"/>
    </row>
    <row r="176" spans="2:14" s="398" customFormat="1" ht="43.5">
      <c r="B176" s="433"/>
      <c r="C176" s="420" t="s">
        <v>434</v>
      </c>
      <c r="D176" s="421"/>
      <c r="E176" s="439"/>
      <c r="F176" s="440">
        <v>5</v>
      </c>
      <c r="G176" s="440"/>
      <c r="H176" s="401"/>
      <c r="I176" s="401"/>
      <c r="J176" s="401"/>
      <c r="K176" s="406">
        <f t="shared" si="4"/>
        <v>0</v>
      </c>
      <c r="L176" s="403"/>
      <c r="N176" s="397"/>
    </row>
    <row r="177" spans="2:14" s="398" customFormat="1" ht="43.5">
      <c r="B177" s="433"/>
      <c r="C177" s="420" t="s">
        <v>435</v>
      </c>
      <c r="D177" s="421"/>
      <c r="E177" s="439"/>
      <c r="F177" s="440">
        <v>20</v>
      </c>
      <c r="G177" s="440"/>
      <c r="H177" s="401"/>
      <c r="I177" s="401"/>
      <c r="J177" s="401"/>
      <c r="K177" s="406">
        <f t="shared" si="4"/>
        <v>0</v>
      </c>
      <c r="L177" s="403"/>
      <c r="N177" s="397"/>
    </row>
    <row r="178" spans="2:14" s="398" customFormat="1" ht="21.75">
      <c r="B178" s="433"/>
      <c r="C178" s="420" t="s">
        <v>372</v>
      </c>
      <c r="D178" s="421"/>
      <c r="E178" s="439"/>
      <c r="F178" s="440">
        <v>1</v>
      </c>
      <c r="G178" s="440"/>
      <c r="H178" s="401"/>
      <c r="I178" s="401"/>
      <c r="J178" s="401"/>
      <c r="K178" s="406">
        <f t="shared" si="4"/>
        <v>0</v>
      </c>
      <c r="L178" s="403"/>
      <c r="N178" s="397"/>
    </row>
    <row r="179" spans="2:14" s="398" customFormat="1" ht="21.75">
      <c r="B179" s="433"/>
      <c r="C179" s="420" t="s">
        <v>430</v>
      </c>
      <c r="D179" s="421"/>
      <c r="E179" s="439"/>
      <c r="F179" s="440">
        <v>2</v>
      </c>
      <c r="G179" s="440"/>
      <c r="H179" s="401"/>
      <c r="I179" s="401"/>
      <c r="J179" s="401"/>
      <c r="K179" s="406">
        <f t="shared" si="4"/>
        <v>0</v>
      </c>
      <c r="L179" s="403"/>
      <c r="N179" s="397"/>
    </row>
    <row r="180" spans="2:14" s="398" customFormat="1" ht="21.75">
      <c r="B180" s="433"/>
      <c r="C180" s="420" t="s">
        <v>496</v>
      </c>
      <c r="D180" s="421"/>
      <c r="E180" s="439"/>
      <c r="F180" s="440">
        <v>2</v>
      </c>
      <c r="G180" s="440"/>
      <c r="H180" s="401"/>
      <c r="I180" s="401"/>
      <c r="J180" s="401"/>
      <c r="K180" s="406">
        <f t="shared" si="4"/>
        <v>0</v>
      </c>
      <c r="L180" s="403"/>
      <c r="N180" s="397"/>
    </row>
    <row r="181" spans="2:14" s="398" customFormat="1" ht="43.5">
      <c r="B181" s="433"/>
      <c r="C181" s="420" t="s">
        <v>373</v>
      </c>
      <c r="D181" s="421"/>
      <c r="E181" s="439"/>
      <c r="F181" s="440">
        <v>1</v>
      </c>
      <c r="G181" s="440"/>
      <c r="H181" s="401"/>
      <c r="I181" s="401"/>
      <c r="J181" s="401"/>
      <c r="K181" s="406">
        <f t="shared" si="4"/>
        <v>0</v>
      </c>
      <c r="L181" s="403"/>
      <c r="N181" s="397"/>
    </row>
    <row r="182" spans="2:14" s="398" customFormat="1" ht="21.75">
      <c r="B182" s="433"/>
      <c r="C182" s="420" t="s">
        <v>374</v>
      </c>
      <c r="D182" s="421"/>
      <c r="E182" s="439"/>
      <c r="F182" s="440">
        <v>4</v>
      </c>
      <c r="G182" s="440"/>
      <c r="H182" s="401"/>
      <c r="I182" s="401"/>
      <c r="J182" s="401"/>
      <c r="K182" s="406">
        <f t="shared" si="4"/>
        <v>0</v>
      </c>
      <c r="L182" s="403"/>
      <c r="N182" s="397"/>
    </row>
    <row r="183" spans="2:14" s="398" customFormat="1" ht="21.75">
      <c r="B183" s="433"/>
      <c r="C183" s="420" t="s">
        <v>375</v>
      </c>
      <c r="D183" s="421"/>
      <c r="E183" s="439"/>
      <c r="F183" s="440">
        <v>2</v>
      </c>
      <c r="G183" s="440"/>
      <c r="H183" s="401"/>
      <c r="I183" s="401"/>
      <c r="J183" s="401"/>
      <c r="K183" s="406">
        <f t="shared" si="4"/>
        <v>0</v>
      </c>
      <c r="L183" s="403"/>
      <c r="N183" s="397"/>
    </row>
    <row r="184" spans="2:14" s="398" customFormat="1" ht="43.5">
      <c r="B184" s="433"/>
      <c r="C184" s="420" t="s">
        <v>376</v>
      </c>
      <c r="D184" s="421"/>
      <c r="E184" s="439"/>
      <c r="F184" s="440">
        <v>6</v>
      </c>
      <c r="G184" s="440"/>
      <c r="H184" s="401"/>
      <c r="I184" s="401"/>
      <c r="J184" s="401"/>
      <c r="K184" s="406">
        <f t="shared" si="4"/>
        <v>0</v>
      </c>
      <c r="L184" s="403"/>
      <c r="N184" s="397"/>
    </row>
    <row r="185" spans="2:14" s="398" customFormat="1" ht="21.75">
      <c r="B185" s="433"/>
      <c r="C185" s="420" t="s">
        <v>377</v>
      </c>
      <c r="D185" s="421"/>
      <c r="E185" s="439"/>
      <c r="F185" s="440">
        <v>4</v>
      </c>
      <c r="G185" s="440"/>
      <c r="H185" s="401"/>
      <c r="I185" s="401"/>
      <c r="J185" s="401"/>
      <c r="K185" s="406">
        <f t="shared" si="4"/>
        <v>0</v>
      </c>
      <c r="L185" s="403"/>
      <c r="N185" s="397"/>
    </row>
    <row r="186" spans="2:14" s="398" customFormat="1" ht="21.75">
      <c r="B186" s="433"/>
      <c r="C186" s="420" t="s">
        <v>378</v>
      </c>
      <c r="D186" s="421"/>
      <c r="E186" s="439"/>
      <c r="F186" s="440">
        <v>4</v>
      </c>
      <c r="G186" s="440"/>
      <c r="H186" s="401"/>
      <c r="I186" s="401"/>
      <c r="J186" s="401"/>
      <c r="K186" s="406">
        <f t="shared" si="4"/>
        <v>0</v>
      </c>
      <c r="L186" s="403"/>
      <c r="N186" s="397"/>
    </row>
    <row r="187" spans="2:14" s="398" customFormat="1" ht="66.75" customHeight="1">
      <c r="B187" s="433"/>
      <c r="C187" s="420" t="s">
        <v>436</v>
      </c>
      <c r="D187" s="438"/>
      <c r="E187" s="439"/>
      <c r="F187" s="440">
        <v>1</v>
      </c>
      <c r="G187" s="440"/>
      <c r="H187" s="401"/>
      <c r="I187" s="401"/>
      <c r="J187" s="401"/>
      <c r="K187" s="406">
        <f t="shared" si="4"/>
        <v>0</v>
      </c>
      <c r="L187" s="403"/>
      <c r="N187" s="397"/>
    </row>
    <row r="188" spans="2:14" s="398" customFormat="1" ht="21.75">
      <c r="B188" s="433"/>
      <c r="C188" s="420" t="s">
        <v>379</v>
      </c>
      <c r="D188" s="421"/>
      <c r="E188" s="439"/>
      <c r="F188" s="440">
        <v>2</v>
      </c>
      <c r="G188" s="440"/>
      <c r="H188" s="401"/>
      <c r="I188" s="401"/>
      <c r="J188" s="401"/>
      <c r="K188" s="406">
        <f t="shared" si="4"/>
        <v>0</v>
      </c>
      <c r="L188" s="403"/>
      <c r="N188" s="397"/>
    </row>
    <row r="189" spans="2:14" s="398" customFormat="1" ht="43.5">
      <c r="B189" s="433"/>
      <c r="C189" s="420" t="s">
        <v>380</v>
      </c>
      <c r="D189" s="421"/>
      <c r="E189" s="439"/>
      <c r="F189" s="440">
        <v>1</v>
      </c>
      <c r="G189" s="440"/>
      <c r="H189" s="401"/>
      <c r="I189" s="401"/>
      <c r="J189" s="401"/>
      <c r="K189" s="406">
        <f t="shared" si="4"/>
        <v>0</v>
      </c>
      <c r="L189" s="403"/>
      <c r="N189" s="397"/>
    </row>
    <row r="190" spans="2:14" s="398" customFormat="1" ht="21.75">
      <c r="B190" s="433"/>
      <c r="C190" s="420" t="s">
        <v>381</v>
      </c>
      <c r="D190" s="421"/>
      <c r="E190" s="439"/>
      <c r="F190" s="440">
        <v>4</v>
      </c>
      <c r="G190" s="440"/>
      <c r="H190" s="401"/>
      <c r="I190" s="401"/>
      <c r="J190" s="401"/>
      <c r="K190" s="406">
        <f t="shared" si="4"/>
        <v>0</v>
      </c>
      <c r="L190" s="403"/>
      <c r="N190" s="397"/>
    </row>
    <row r="191" spans="2:14" s="398" customFormat="1" ht="43.5">
      <c r="B191" s="433"/>
      <c r="C191" s="420" t="s">
        <v>382</v>
      </c>
      <c r="D191" s="421"/>
      <c r="E191" s="439"/>
      <c r="F191" s="440">
        <v>1</v>
      </c>
      <c r="G191" s="440"/>
      <c r="H191" s="401"/>
      <c r="I191" s="401"/>
      <c r="J191" s="401"/>
      <c r="K191" s="406">
        <f t="shared" si="4"/>
        <v>0</v>
      </c>
      <c r="L191" s="403"/>
      <c r="N191" s="397"/>
    </row>
    <row r="192" spans="2:14" s="398" customFormat="1" ht="108.75">
      <c r="B192" s="433"/>
      <c r="C192" s="420" t="s">
        <v>446</v>
      </c>
      <c r="D192" s="421"/>
      <c r="E192" s="439"/>
      <c r="F192" s="440">
        <v>1</v>
      </c>
      <c r="G192" s="440"/>
      <c r="H192" s="401"/>
      <c r="I192" s="401"/>
      <c r="J192" s="401"/>
      <c r="K192" s="406">
        <f t="shared" si="4"/>
        <v>0</v>
      </c>
      <c r="L192" s="403"/>
      <c r="N192" s="397"/>
    </row>
    <row r="193" spans="2:14" s="398" customFormat="1" ht="65.25">
      <c r="B193" s="433"/>
      <c r="C193" s="420" t="s">
        <v>383</v>
      </c>
      <c r="D193" s="421"/>
      <c r="E193" s="439"/>
      <c r="F193" s="440">
        <v>3</v>
      </c>
      <c r="G193" s="440"/>
      <c r="H193" s="401"/>
      <c r="I193" s="401"/>
      <c r="J193" s="401"/>
      <c r="K193" s="406">
        <f t="shared" si="4"/>
        <v>0</v>
      </c>
      <c r="L193" s="403"/>
      <c r="N193" s="397"/>
    </row>
    <row r="194" spans="2:14" s="398" customFormat="1" ht="43.5">
      <c r="B194" s="433"/>
      <c r="C194" s="420" t="s">
        <v>384</v>
      </c>
      <c r="D194" s="421"/>
      <c r="E194" s="439"/>
      <c r="F194" s="440">
        <v>5</v>
      </c>
      <c r="G194" s="440"/>
      <c r="H194" s="401"/>
      <c r="I194" s="401"/>
      <c r="J194" s="401"/>
      <c r="K194" s="406">
        <f t="shared" si="4"/>
        <v>0</v>
      </c>
      <c r="L194" s="403"/>
      <c r="N194" s="397"/>
    </row>
    <row r="195" spans="2:14" s="398" customFormat="1" ht="21.75">
      <c r="B195" s="433"/>
      <c r="C195" s="420" t="s">
        <v>408</v>
      </c>
      <c r="D195" s="421"/>
      <c r="E195" s="439"/>
      <c r="F195" s="440">
        <v>12</v>
      </c>
      <c r="G195" s="440"/>
      <c r="H195" s="401"/>
      <c r="I195" s="401"/>
      <c r="J195" s="401"/>
      <c r="K195" s="406">
        <f t="shared" si="4"/>
        <v>0</v>
      </c>
      <c r="L195" s="403"/>
      <c r="N195" s="397"/>
    </row>
    <row r="196" spans="2:14" s="398" customFormat="1" ht="21.75">
      <c r="B196" s="433"/>
      <c r="C196" s="420" t="s">
        <v>385</v>
      </c>
      <c r="D196" s="421"/>
      <c r="E196" s="439"/>
      <c r="F196" s="440">
        <v>10</v>
      </c>
      <c r="G196" s="440"/>
      <c r="H196" s="401"/>
      <c r="I196" s="401"/>
      <c r="J196" s="401"/>
      <c r="K196" s="406">
        <f t="shared" si="4"/>
        <v>0</v>
      </c>
      <c r="L196" s="403"/>
      <c r="N196" s="397"/>
    </row>
    <row r="197" spans="2:14" s="398" customFormat="1" ht="161.25" customHeight="1">
      <c r="B197" s="433"/>
      <c r="C197" s="420" t="s">
        <v>409</v>
      </c>
      <c r="D197" s="438"/>
      <c r="E197" s="439"/>
      <c r="F197" s="440">
        <v>2</v>
      </c>
      <c r="G197" s="440"/>
      <c r="H197" s="401"/>
      <c r="I197" s="401"/>
      <c r="J197" s="401"/>
      <c r="K197" s="406">
        <f t="shared" si="4"/>
        <v>0</v>
      </c>
      <c r="L197" s="403"/>
      <c r="N197" s="397"/>
    </row>
    <row r="198" spans="2:14" s="398" customFormat="1" ht="21.75">
      <c r="B198" s="433"/>
      <c r="C198" s="420" t="s">
        <v>386</v>
      </c>
      <c r="D198" s="421"/>
      <c r="E198" s="439"/>
      <c r="F198" s="440">
        <v>2</v>
      </c>
      <c r="G198" s="440"/>
      <c r="H198" s="401"/>
      <c r="I198" s="401"/>
      <c r="J198" s="401"/>
      <c r="K198" s="406">
        <f t="shared" si="4"/>
        <v>0</v>
      </c>
      <c r="L198" s="403"/>
      <c r="N198" s="397"/>
    </row>
    <row r="199" spans="2:14" s="398" customFormat="1" ht="43.5">
      <c r="B199" s="433"/>
      <c r="C199" s="420" t="s">
        <v>410</v>
      </c>
      <c r="D199" s="421"/>
      <c r="E199" s="439"/>
      <c r="F199" s="440">
        <v>5</v>
      </c>
      <c r="G199" s="440"/>
      <c r="H199" s="401"/>
      <c r="I199" s="401"/>
      <c r="J199" s="401"/>
      <c r="K199" s="406">
        <f t="shared" si="4"/>
        <v>0</v>
      </c>
      <c r="L199" s="403"/>
      <c r="N199" s="397"/>
    </row>
    <row r="200" spans="2:14" s="398" customFormat="1" ht="21.75">
      <c r="B200" s="433"/>
      <c r="C200" s="420" t="s">
        <v>387</v>
      </c>
      <c r="D200" s="421"/>
      <c r="E200" s="439"/>
      <c r="F200" s="440">
        <v>3</v>
      </c>
      <c r="G200" s="440"/>
      <c r="H200" s="401"/>
      <c r="I200" s="401"/>
      <c r="J200" s="401"/>
      <c r="K200" s="406">
        <f t="shared" si="4"/>
        <v>0</v>
      </c>
      <c r="L200" s="403"/>
      <c r="N200" s="397"/>
    </row>
    <row r="201" spans="2:14" s="398" customFormat="1" ht="21.75">
      <c r="B201" s="433"/>
      <c r="C201" s="420" t="s">
        <v>388</v>
      </c>
      <c r="D201" s="421"/>
      <c r="E201" s="439"/>
      <c r="F201" s="440">
        <v>10</v>
      </c>
      <c r="G201" s="440"/>
      <c r="H201" s="401"/>
      <c r="I201" s="401"/>
      <c r="J201" s="401"/>
      <c r="K201" s="406">
        <f t="shared" si="4"/>
        <v>0</v>
      </c>
      <c r="L201" s="403"/>
      <c r="N201" s="397"/>
    </row>
    <row r="202" spans="2:14" s="398" customFormat="1" ht="21.75">
      <c r="B202" s="433"/>
      <c r="C202" s="420" t="s">
        <v>389</v>
      </c>
      <c r="D202" s="421"/>
      <c r="E202" s="439"/>
      <c r="F202" s="440">
        <v>10</v>
      </c>
      <c r="G202" s="440"/>
      <c r="H202" s="401"/>
      <c r="I202" s="401"/>
      <c r="J202" s="401"/>
      <c r="K202" s="406">
        <f t="shared" si="4"/>
        <v>0</v>
      </c>
      <c r="L202" s="403"/>
      <c r="N202" s="397"/>
    </row>
    <row r="203" spans="2:14" s="398" customFormat="1" ht="43.5">
      <c r="B203" s="433"/>
      <c r="C203" s="420" t="s">
        <v>431</v>
      </c>
      <c r="D203" s="421"/>
      <c r="E203" s="439"/>
      <c r="F203" s="440">
        <v>5</v>
      </c>
      <c r="G203" s="440"/>
      <c r="H203" s="401"/>
      <c r="I203" s="401"/>
      <c r="J203" s="401"/>
      <c r="K203" s="406">
        <f t="shared" si="4"/>
        <v>0</v>
      </c>
      <c r="L203" s="403"/>
      <c r="N203" s="397"/>
    </row>
    <row r="204" spans="2:14" s="398" customFormat="1" ht="21.75">
      <c r="B204" s="433"/>
      <c r="C204" s="420" t="s">
        <v>432</v>
      </c>
      <c r="D204" s="421"/>
      <c r="E204" s="439"/>
      <c r="F204" s="440">
        <v>3</v>
      </c>
      <c r="G204" s="440"/>
      <c r="H204" s="401"/>
      <c r="I204" s="401"/>
      <c r="J204" s="401"/>
      <c r="K204" s="406">
        <f t="shared" si="4"/>
        <v>0</v>
      </c>
      <c r="L204" s="403"/>
      <c r="N204" s="397"/>
    </row>
    <row r="205" spans="2:14" s="398" customFormat="1" ht="63" customHeight="1">
      <c r="B205" s="433"/>
      <c r="C205" s="452" t="s">
        <v>437</v>
      </c>
      <c r="D205" s="438"/>
      <c r="E205" s="439"/>
      <c r="F205" s="440">
        <v>5</v>
      </c>
      <c r="G205" s="440"/>
      <c r="H205" s="401"/>
      <c r="I205" s="401"/>
      <c r="J205" s="401"/>
      <c r="K205" s="406">
        <f t="shared" si="4"/>
        <v>0</v>
      </c>
      <c r="L205" s="403"/>
      <c r="N205" s="397"/>
    </row>
    <row r="206" spans="2:14" s="398" customFormat="1" ht="46.5" customHeight="1">
      <c r="B206" s="433"/>
      <c r="C206" s="452" t="s">
        <v>494</v>
      </c>
      <c r="D206" s="438"/>
      <c r="E206" s="458"/>
      <c r="F206" s="440">
        <v>2</v>
      </c>
      <c r="G206" s="440"/>
      <c r="H206" s="401"/>
      <c r="I206" s="401"/>
      <c r="J206" s="401"/>
      <c r="K206" s="406">
        <f t="shared" si="4"/>
        <v>0</v>
      </c>
      <c r="L206" s="403"/>
      <c r="N206" s="397"/>
    </row>
    <row r="207" spans="2:14" s="398" customFormat="1" ht="74.25" customHeight="1">
      <c r="B207" s="433"/>
      <c r="C207" s="452" t="s">
        <v>411</v>
      </c>
      <c r="D207" s="438"/>
      <c r="E207" s="439"/>
      <c r="F207" s="440">
        <v>1</v>
      </c>
      <c r="G207" s="440"/>
      <c r="H207" s="401"/>
      <c r="I207" s="401"/>
      <c r="J207" s="401"/>
      <c r="K207" s="406">
        <f t="shared" si="4"/>
        <v>0</v>
      </c>
      <c r="L207" s="403"/>
      <c r="N207" s="397"/>
    </row>
    <row r="208" spans="2:14" s="398" customFormat="1" ht="43.5">
      <c r="B208" s="433"/>
      <c r="C208" s="420" t="s">
        <v>398</v>
      </c>
      <c r="D208" s="421"/>
      <c r="E208" s="439"/>
      <c r="F208" s="440">
        <v>24</v>
      </c>
      <c r="G208" s="440"/>
      <c r="H208" s="401"/>
      <c r="I208" s="401"/>
      <c r="J208" s="401"/>
      <c r="K208" s="406">
        <f t="shared" si="4"/>
        <v>0</v>
      </c>
      <c r="L208" s="403"/>
      <c r="N208" s="397"/>
    </row>
    <row r="209" spans="2:14" s="398" customFormat="1" ht="43.5">
      <c r="B209" s="433"/>
      <c r="C209" s="420" t="s">
        <v>390</v>
      </c>
      <c r="D209" s="421"/>
      <c r="E209" s="439"/>
      <c r="F209" s="440">
        <v>24</v>
      </c>
      <c r="G209" s="440"/>
      <c r="H209" s="401"/>
      <c r="I209" s="401"/>
      <c r="J209" s="401"/>
      <c r="K209" s="406">
        <f t="shared" si="4"/>
        <v>0</v>
      </c>
      <c r="L209" s="403"/>
      <c r="N209" s="397"/>
    </row>
    <row r="210" spans="2:14" s="398" customFormat="1" ht="21.75">
      <c r="B210" s="433"/>
      <c r="C210" s="420" t="s">
        <v>391</v>
      </c>
      <c r="D210" s="421"/>
      <c r="E210" s="439"/>
      <c r="F210" s="440">
        <v>3</v>
      </c>
      <c r="G210" s="440"/>
      <c r="H210" s="401"/>
      <c r="I210" s="401"/>
      <c r="J210" s="401"/>
      <c r="K210" s="406">
        <f t="shared" si="4"/>
        <v>0</v>
      </c>
      <c r="L210" s="403"/>
      <c r="N210" s="397"/>
    </row>
    <row r="211" spans="2:14" s="398" customFormat="1" ht="43.5">
      <c r="B211" s="433"/>
      <c r="C211" s="420" t="s">
        <v>418</v>
      </c>
      <c r="D211" s="421"/>
      <c r="E211" s="439"/>
      <c r="F211" s="440">
        <v>1</v>
      </c>
      <c r="G211" s="440"/>
      <c r="H211" s="401"/>
      <c r="I211" s="401"/>
      <c r="J211" s="401"/>
      <c r="K211" s="406">
        <f t="shared" si="4"/>
        <v>0</v>
      </c>
      <c r="L211" s="403"/>
      <c r="N211" s="397"/>
    </row>
    <row r="212" spans="2:14" s="398" customFormat="1" ht="52.5" customHeight="1">
      <c r="B212" s="433"/>
      <c r="C212" s="420" t="s">
        <v>412</v>
      </c>
      <c r="D212" s="438"/>
      <c r="E212" s="439"/>
      <c r="F212" s="440">
        <v>1</v>
      </c>
      <c r="G212" s="440"/>
      <c r="H212" s="401"/>
      <c r="I212" s="401"/>
      <c r="J212" s="401"/>
      <c r="K212" s="406">
        <f t="shared" si="4"/>
        <v>0</v>
      </c>
      <c r="L212" s="403"/>
      <c r="N212" s="397"/>
    </row>
    <row r="213" spans="2:14" s="398" customFormat="1" ht="64.5" customHeight="1">
      <c r="B213" s="433"/>
      <c r="C213" s="420" t="s">
        <v>392</v>
      </c>
      <c r="D213" s="459"/>
      <c r="E213" s="439"/>
      <c r="F213" s="440">
        <v>1</v>
      </c>
      <c r="G213" s="440"/>
      <c r="H213" s="401"/>
      <c r="I213" s="401"/>
      <c r="J213" s="401"/>
      <c r="K213" s="406">
        <f t="shared" si="4"/>
        <v>0</v>
      </c>
      <c r="L213" s="403"/>
      <c r="N213" s="397"/>
    </row>
    <row r="214" spans="2:14" s="398" customFormat="1" ht="21.75">
      <c r="B214" s="433"/>
      <c r="C214" s="420" t="s">
        <v>393</v>
      </c>
      <c r="D214" s="421"/>
      <c r="E214" s="439"/>
      <c r="F214" s="440">
        <v>1</v>
      </c>
      <c r="G214" s="440"/>
      <c r="H214" s="401"/>
      <c r="I214" s="401"/>
      <c r="J214" s="401"/>
      <c r="K214" s="406">
        <f t="shared" si="4"/>
        <v>0</v>
      </c>
      <c r="L214" s="403"/>
      <c r="N214" s="397"/>
    </row>
    <row r="215" spans="2:14" s="398" customFormat="1" ht="21.75">
      <c r="B215" s="433"/>
      <c r="C215" s="420" t="s">
        <v>394</v>
      </c>
      <c r="D215" s="421"/>
      <c r="E215" s="439"/>
      <c r="F215" s="440">
        <v>10</v>
      </c>
      <c r="G215" s="440"/>
      <c r="H215" s="401"/>
      <c r="I215" s="401"/>
      <c r="J215" s="401"/>
      <c r="K215" s="406">
        <f t="shared" si="4"/>
        <v>0</v>
      </c>
      <c r="L215" s="403"/>
      <c r="N215" s="397"/>
    </row>
    <row r="216" spans="2:14" s="398" customFormat="1" ht="21.75">
      <c r="B216" s="433"/>
      <c r="C216" s="420" t="s">
        <v>495</v>
      </c>
      <c r="D216" s="421"/>
      <c r="E216" s="439"/>
      <c r="F216" s="440">
        <v>10</v>
      </c>
      <c r="G216" s="440"/>
      <c r="H216" s="401"/>
      <c r="I216" s="401"/>
      <c r="J216" s="401"/>
      <c r="K216" s="406">
        <f t="shared" si="4"/>
        <v>0</v>
      </c>
      <c r="L216" s="403"/>
      <c r="N216" s="397"/>
    </row>
    <row r="217" spans="2:14" s="398" customFormat="1" ht="43.5">
      <c r="B217" s="433"/>
      <c r="C217" s="420" t="s">
        <v>499</v>
      </c>
      <c r="D217" s="421"/>
      <c r="E217" s="439"/>
      <c r="F217" s="440">
        <v>15</v>
      </c>
      <c r="G217" s="440"/>
      <c r="H217" s="401"/>
      <c r="I217" s="401"/>
      <c r="J217" s="401"/>
      <c r="K217" s="406">
        <f t="shared" si="4"/>
        <v>0</v>
      </c>
      <c r="L217" s="403"/>
      <c r="N217" s="397"/>
    </row>
    <row r="218" spans="2:14" s="398" customFormat="1" ht="74.25" customHeight="1">
      <c r="B218" s="433"/>
      <c r="C218" s="420" t="s">
        <v>413</v>
      </c>
      <c r="D218" s="459"/>
      <c r="E218" s="439"/>
      <c r="F218" s="440">
        <v>1</v>
      </c>
      <c r="G218" s="440"/>
      <c r="H218" s="401"/>
      <c r="I218" s="401"/>
      <c r="J218" s="401"/>
      <c r="K218" s="406">
        <f t="shared" si="4"/>
        <v>0</v>
      </c>
      <c r="L218" s="403"/>
      <c r="N218" s="397"/>
    </row>
    <row r="219" spans="2:14" s="398" customFormat="1" ht="21.75">
      <c r="B219" s="433"/>
      <c r="C219" s="420" t="s">
        <v>395</v>
      </c>
      <c r="D219" s="421"/>
      <c r="E219" s="439"/>
      <c r="F219" s="440">
        <v>6</v>
      </c>
      <c r="G219" s="440"/>
      <c r="H219" s="401"/>
      <c r="I219" s="401"/>
      <c r="J219" s="401"/>
      <c r="K219" s="406">
        <f t="shared" si="4"/>
        <v>0</v>
      </c>
      <c r="L219" s="403"/>
      <c r="N219" s="397"/>
    </row>
    <row r="220" spans="2:14" s="398" customFormat="1" ht="43.5">
      <c r="B220" s="433"/>
      <c r="C220" s="420" t="s">
        <v>414</v>
      </c>
      <c r="D220" s="421"/>
      <c r="E220" s="439"/>
      <c r="F220" s="440">
        <v>6</v>
      </c>
      <c r="G220" s="440"/>
      <c r="H220" s="401"/>
      <c r="I220" s="401"/>
      <c r="J220" s="401"/>
      <c r="K220" s="406">
        <f t="shared" si="4"/>
        <v>0</v>
      </c>
      <c r="L220" s="403"/>
      <c r="N220" s="397"/>
    </row>
    <row r="221" spans="2:14" s="398" customFormat="1" ht="65.25">
      <c r="B221" s="433"/>
      <c r="C221" s="452" t="s">
        <v>415</v>
      </c>
      <c r="D221" s="438"/>
      <c r="E221" s="439"/>
      <c r="F221" s="440">
        <v>10</v>
      </c>
      <c r="G221" s="440"/>
      <c r="H221" s="401"/>
      <c r="I221" s="401"/>
      <c r="J221" s="401"/>
      <c r="K221" s="406">
        <f t="shared" si="4"/>
        <v>0</v>
      </c>
      <c r="L221" s="403"/>
      <c r="N221" s="397"/>
    </row>
    <row r="222" spans="2:14" s="398" customFormat="1" ht="43.5">
      <c r="B222" s="433"/>
      <c r="C222" s="420" t="s">
        <v>399</v>
      </c>
      <c r="D222" s="421"/>
      <c r="E222" s="439"/>
      <c r="F222" s="440">
        <v>100</v>
      </c>
      <c r="G222" s="440"/>
      <c r="H222" s="401"/>
      <c r="I222" s="401"/>
      <c r="J222" s="401"/>
      <c r="K222" s="406">
        <f t="shared" si="4"/>
        <v>0</v>
      </c>
      <c r="L222" s="403"/>
      <c r="N222" s="397"/>
    </row>
    <row r="223" spans="2:14" s="398" customFormat="1" ht="43.5">
      <c r="B223" s="433"/>
      <c r="C223" s="420" t="s">
        <v>400</v>
      </c>
      <c r="D223" s="421"/>
      <c r="E223" s="439"/>
      <c r="F223" s="440">
        <v>100</v>
      </c>
      <c r="G223" s="440"/>
      <c r="H223" s="401"/>
      <c r="I223" s="401"/>
      <c r="J223" s="401"/>
      <c r="K223" s="406">
        <f t="shared" si="4"/>
        <v>0</v>
      </c>
      <c r="L223" s="403"/>
      <c r="N223" s="397"/>
    </row>
    <row r="224" spans="2:14" s="398" customFormat="1" ht="51" customHeight="1">
      <c r="B224" s="433"/>
      <c r="C224" s="452" t="s">
        <v>396</v>
      </c>
      <c r="D224" s="438"/>
      <c r="E224" s="439"/>
      <c r="F224" s="440">
        <v>15</v>
      </c>
      <c r="G224" s="440"/>
      <c r="H224" s="401"/>
      <c r="I224" s="401"/>
      <c r="J224" s="401"/>
      <c r="K224" s="406">
        <f t="shared" si="4"/>
        <v>0</v>
      </c>
      <c r="L224" s="403"/>
      <c r="N224" s="397"/>
    </row>
    <row r="225" spans="2:14" s="398" customFormat="1" ht="43.5">
      <c r="B225" s="401">
        <v>86</v>
      </c>
      <c r="C225" s="420" t="s">
        <v>497</v>
      </c>
      <c r="D225" s="421"/>
      <c r="E225" s="403" t="s">
        <v>190</v>
      </c>
      <c r="F225" s="401">
        <v>1</v>
      </c>
      <c r="G225" s="402"/>
      <c r="H225" s="401"/>
      <c r="I225" s="401"/>
      <c r="J225" s="401"/>
      <c r="K225" s="406">
        <f t="shared" si="4"/>
        <v>0</v>
      </c>
      <c r="L225" s="403"/>
      <c r="N225" s="397"/>
    </row>
    <row r="226" spans="2:14" s="398" customFormat="1" ht="43.5">
      <c r="B226" s="401">
        <v>87</v>
      </c>
      <c r="C226" s="420" t="s">
        <v>327</v>
      </c>
      <c r="D226" s="421"/>
      <c r="E226" s="401" t="s">
        <v>190</v>
      </c>
      <c r="F226" s="401">
        <v>1</v>
      </c>
      <c r="G226" s="402"/>
      <c r="H226" s="401"/>
      <c r="I226" s="401"/>
      <c r="J226" s="401"/>
      <c r="K226" s="406">
        <f t="shared" si="4"/>
        <v>0</v>
      </c>
      <c r="L226" s="403"/>
      <c r="N226" s="397"/>
    </row>
    <row r="227" spans="2:14" s="398" customFormat="1" ht="21.75">
      <c r="B227" s="401"/>
      <c r="C227" s="460" t="s">
        <v>288</v>
      </c>
      <c r="D227" s="421"/>
      <c r="E227" s="401"/>
      <c r="F227" s="401">
        <v>1</v>
      </c>
      <c r="G227" s="402"/>
      <c r="H227" s="401"/>
      <c r="I227" s="401"/>
      <c r="J227" s="401"/>
      <c r="K227" s="406">
        <f t="shared" si="4"/>
        <v>0</v>
      </c>
      <c r="L227" s="403"/>
      <c r="N227" s="397"/>
    </row>
    <row r="228" spans="2:14" s="398" customFormat="1" ht="21.75">
      <c r="B228" s="401"/>
      <c r="C228" s="460" t="s">
        <v>289</v>
      </c>
      <c r="D228" s="421"/>
      <c r="E228" s="401"/>
      <c r="F228" s="401">
        <v>1</v>
      </c>
      <c r="G228" s="402"/>
      <c r="H228" s="401"/>
      <c r="I228" s="401"/>
      <c r="J228" s="401"/>
      <c r="K228" s="406">
        <f t="shared" si="4"/>
        <v>0</v>
      </c>
      <c r="L228" s="403"/>
      <c r="N228" s="397"/>
    </row>
    <row r="229" spans="2:14" s="398" customFormat="1" ht="21.75">
      <c r="B229" s="433"/>
      <c r="C229" s="420"/>
      <c r="D229" s="421"/>
      <c r="E229" s="403"/>
      <c r="F229" s="401"/>
      <c r="G229" s="402"/>
      <c r="H229" s="401"/>
      <c r="I229" s="401"/>
      <c r="J229" s="401"/>
      <c r="K229" s="406"/>
      <c r="L229" s="403"/>
      <c r="N229" s="397"/>
    </row>
    <row r="230" spans="2:14" s="398" customFormat="1" ht="21.75">
      <c r="B230" s="401"/>
      <c r="C230" s="647"/>
      <c r="D230" s="648"/>
      <c r="E230" s="401"/>
      <c r="F230" s="401"/>
      <c r="G230" s="402"/>
      <c r="H230" s="401"/>
      <c r="I230" s="401"/>
      <c r="J230" s="401"/>
      <c r="K230" s="406"/>
      <c r="L230" s="403"/>
      <c r="N230" s="397"/>
    </row>
    <row r="231" spans="2:14" s="398" customFormat="1" ht="21.75">
      <c r="B231" s="401"/>
      <c r="C231" s="656"/>
      <c r="D231" s="657"/>
      <c r="E231" s="433"/>
      <c r="F231" s="461"/>
      <c r="G231" s="435"/>
      <c r="H231" s="408"/>
      <c r="I231" s="437"/>
      <c r="J231" s="408"/>
      <c r="K231" s="410" t="s">
        <v>10</v>
      </c>
      <c r="L231" s="403"/>
      <c r="N231" s="397"/>
    </row>
    <row r="232" spans="2:14" s="398" customFormat="1" ht="21.75">
      <c r="B232" s="401"/>
      <c r="C232" s="639"/>
      <c r="D232" s="640"/>
      <c r="E232" s="433"/>
      <c r="F232" s="461"/>
      <c r="G232" s="435"/>
      <c r="H232" s="408"/>
      <c r="I232" s="401"/>
      <c r="J232" s="408"/>
      <c r="K232" s="410"/>
      <c r="L232" s="403"/>
      <c r="N232" s="397"/>
    </row>
    <row r="233" spans="2:14" s="398" customFormat="1" ht="21.75">
      <c r="B233" s="401"/>
      <c r="C233" s="647"/>
      <c r="D233" s="648"/>
      <c r="E233" s="401"/>
      <c r="F233" s="404"/>
      <c r="G233" s="402"/>
      <c r="H233" s="401"/>
      <c r="I233" s="401"/>
      <c r="J233" s="401"/>
      <c r="K233" s="406"/>
      <c r="L233" s="403"/>
      <c r="N233" s="397"/>
    </row>
    <row r="234" spans="2:14" s="398" customFormat="1" ht="21.75">
      <c r="B234" s="401"/>
      <c r="C234" s="647"/>
      <c r="D234" s="648"/>
      <c r="E234" s="401"/>
      <c r="F234" s="401"/>
      <c r="G234" s="402"/>
      <c r="H234" s="401"/>
      <c r="I234" s="401"/>
      <c r="J234" s="401"/>
      <c r="K234" s="404"/>
      <c r="L234" s="403"/>
      <c r="N234" s="397"/>
    </row>
    <row r="235" spans="2:14" s="398" customFormat="1" ht="21.75">
      <c r="B235" s="401"/>
      <c r="C235" s="647"/>
      <c r="D235" s="648"/>
      <c r="E235" s="401"/>
      <c r="F235" s="401"/>
      <c r="G235" s="402"/>
      <c r="H235" s="401"/>
      <c r="I235" s="401"/>
      <c r="J235" s="401"/>
      <c r="K235" s="404"/>
      <c r="L235" s="403"/>
      <c r="N235" s="397"/>
    </row>
    <row r="236" spans="2:14" s="398" customFormat="1" ht="21.75">
      <c r="B236" s="401"/>
      <c r="C236" s="658"/>
      <c r="D236" s="659"/>
      <c r="E236" s="401"/>
      <c r="F236" s="401"/>
      <c r="G236" s="402"/>
      <c r="H236" s="401"/>
      <c r="I236" s="401"/>
      <c r="J236" s="401"/>
      <c r="K236" s="395"/>
      <c r="L236" s="403"/>
      <c r="M236" s="396"/>
      <c r="N236" s="397"/>
    </row>
    <row r="237" spans="2:14" s="398" customFormat="1" ht="21.75">
      <c r="B237" s="401"/>
      <c r="C237" s="654" t="s">
        <v>92</v>
      </c>
      <c r="D237" s="655"/>
      <c r="E237" s="401"/>
      <c r="F237" s="401"/>
      <c r="G237" s="402"/>
      <c r="H237" s="401"/>
      <c r="I237" s="401"/>
      <c r="J237" s="401"/>
      <c r="K237" s="411">
        <f>SUM(K15:K236)</f>
        <v>0</v>
      </c>
      <c r="L237" s="403"/>
      <c r="M237" s="397"/>
      <c r="N237" s="412"/>
    </row>
    <row r="238" spans="2:14" s="398" customFormat="1" ht="21.75">
      <c r="C238" s="413"/>
      <c r="F238" s="414"/>
      <c r="G238" s="415"/>
      <c r="H238" s="416"/>
      <c r="I238" s="416"/>
      <c r="J238" s="417"/>
      <c r="K238" s="418"/>
      <c r="L238" s="417"/>
      <c r="M238" s="419"/>
    </row>
  </sheetData>
  <mergeCells count="38">
    <mergeCell ref="C237:D237"/>
    <mergeCell ref="C231:D231"/>
    <mergeCell ref="C232:D232"/>
    <mergeCell ref="C236:D236"/>
    <mergeCell ref="C235:D235"/>
    <mergeCell ref="B1:L1"/>
    <mergeCell ref="C234:D234"/>
    <mergeCell ref="C233:D233"/>
    <mergeCell ref="C10:D10"/>
    <mergeCell ref="B7:L7"/>
    <mergeCell ref="C8:D9"/>
    <mergeCell ref="B8:B9"/>
    <mergeCell ref="I8:J8"/>
    <mergeCell ref="G8:H8"/>
    <mergeCell ref="E8:E9"/>
    <mergeCell ref="F8:F9"/>
    <mergeCell ref="B2:L2"/>
    <mergeCell ref="B4:L4"/>
    <mergeCell ref="C230:D230"/>
    <mergeCell ref="C82:D82"/>
    <mergeCell ref="B6:L6"/>
    <mergeCell ref="C22:D22"/>
    <mergeCell ref="C23:D23"/>
    <mergeCell ref="C24:D24"/>
    <mergeCell ref="C85:D85"/>
    <mergeCell ref="C97:D97"/>
    <mergeCell ref="B3:L3"/>
    <mergeCell ref="C12:D12"/>
    <mergeCell ref="C13:D13"/>
    <mergeCell ref="C21:D21"/>
    <mergeCell ref="C15:D15"/>
    <mergeCell ref="C17:D17"/>
    <mergeCell ref="C18:D18"/>
    <mergeCell ref="C19:D19"/>
    <mergeCell ref="C20:D20"/>
    <mergeCell ref="C11:D11"/>
    <mergeCell ref="C16:D16"/>
    <mergeCell ref="B5:L5"/>
  </mergeCells>
  <phoneticPr fontId="45" type="noConversion"/>
  <pageMargins left="0.31496062992125984" right="0.23622047244094491" top="0.74803149606299213" bottom="0.74803149606299213" header="0.31496062992125984" footer="0.31496062992125984"/>
  <pageSetup paperSize="9" scale="85" fitToHeight="0" orientation="portrait" r:id="rId1"/>
  <headerFooter>
    <oddHeader>&amp;R&amp;"Angsana New,ธรรมดา"&amp;14แบบปร.4(ข)แผ่น &amp;P/&amp;N</oddHeader>
  </headerFooter>
  <rowBreaks count="2" manualBreakCount="2">
    <brk id="210" min="1" max="11" man="1"/>
    <brk id="218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showGridLines="0" view="pageBreakPreview" topLeftCell="A13" zoomScale="110" zoomScaleNormal="100" zoomScaleSheetLayoutView="110" workbookViewId="0">
      <selection activeCell="F19" sqref="F19"/>
    </sheetView>
  </sheetViews>
  <sheetFormatPr defaultColWidth="9.1640625" defaultRowHeight="21"/>
  <cols>
    <col min="1" max="1" width="7.6640625" style="1" customWidth="1"/>
    <col min="2" max="2" width="26.1640625" style="1" customWidth="1"/>
    <col min="3" max="3" width="18.6640625" style="1" customWidth="1"/>
    <col min="4" max="4" width="21" style="1" customWidth="1"/>
    <col min="5" max="5" width="14.1640625" style="1" customWidth="1"/>
    <col min="6" max="6" width="21.5" style="1" customWidth="1"/>
    <col min="7" max="7" width="18.1640625" style="1" customWidth="1"/>
    <col min="8" max="8" width="22.1640625" style="1" customWidth="1"/>
    <col min="9" max="9" width="12" style="1" customWidth="1"/>
    <col min="10" max="10" width="19.6640625" style="1" customWidth="1"/>
    <col min="11" max="16384" width="9.1640625" style="1"/>
  </cols>
  <sheetData>
    <row r="1" spans="2:11" ht="21.75" thickBot="1"/>
    <row r="2" spans="2:11" ht="35.25" thickBot="1">
      <c r="B2" s="660" t="s">
        <v>46</v>
      </c>
      <c r="C2" s="661"/>
      <c r="D2" s="661"/>
      <c r="E2" s="661"/>
      <c r="F2" s="662" t="s">
        <v>22</v>
      </c>
      <c r="G2" s="663"/>
    </row>
    <row r="3" spans="2:11" ht="26.25" customHeight="1">
      <c r="B3" s="2" t="s">
        <v>120</v>
      </c>
      <c r="C3" s="3"/>
      <c r="D3" s="3"/>
      <c r="E3" s="4"/>
      <c r="F3" s="117" t="s">
        <v>23</v>
      </c>
      <c r="G3" s="118">
        <v>0</v>
      </c>
    </row>
    <row r="4" spans="2:11" ht="27" customHeight="1">
      <c r="B4" s="664"/>
      <c r="C4" s="665"/>
      <c r="D4" s="665"/>
      <c r="E4" s="5"/>
      <c r="F4" s="117" t="s">
        <v>24</v>
      </c>
      <c r="G4" s="118">
        <v>0</v>
      </c>
    </row>
    <row r="5" spans="2:11" ht="23.25">
      <c r="B5" s="6" t="s">
        <v>47</v>
      </c>
      <c r="C5" s="7"/>
      <c r="D5" s="8">
        <f>'(ปร6)'!F14</f>
        <v>0</v>
      </c>
      <c r="E5" s="5" t="s">
        <v>48</v>
      </c>
      <c r="F5" s="117" t="s">
        <v>25</v>
      </c>
      <c r="G5" s="119">
        <v>0.05</v>
      </c>
    </row>
    <row r="6" spans="2:11" ht="32.25" customHeight="1">
      <c r="B6" s="9" t="s">
        <v>27</v>
      </c>
      <c r="C6" s="666" t="s">
        <v>41</v>
      </c>
      <c r="D6" s="666"/>
      <c r="E6" s="5"/>
      <c r="F6" s="117" t="s">
        <v>26</v>
      </c>
      <c r="G6" s="118">
        <v>7.0000000000000007E-2</v>
      </c>
    </row>
    <row r="7" spans="2:11" ht="16.5" customHeight="1" thickBot="1">
      <c r="B7" s="10"/>
      <c r="C7" s="7"/>
      <c r="D7" s="7"/>
      <c r="E7" s="5"/>
      <c r="F7" s="11"/>
      <c r="G7" s="120"/>
    </row>
    <row r="8" spans="2:11" ht="22.5" thickTop="1">
      <c r="B8" s="12" t="s">
        <v>30</v>
      </c>
      <c r="C8" s="13">
        <f>IF(C9&lt;499999,500000,VLOOKUP(C9,factor_table,1,TRUE))</f>
        <v>500000</v>
      </c>
      <c r="D8" s="14" t="s">
        <v>31</v>
      </c>
      <c r="E8" s="5"/>
      <c r="F8" s="121" t="s">
        <v>28</v>
      </c>
      <c r="G8" s="122" t="s">
        <v>29</v>
      </c>
    </row>
    <row r="9" spans="2:11" ht="22.5" thickBot="1">
      <c r="B9" s="15" t="s">
        <v>33</v>
      </c>
      <c r="C9" s="16">
        <f>D5</f>
        <v>0</v>
      </c>
      <c r="D9" s="7" t="s">
        <v>49</v>
      </c>
      <c r="E9" s="5"/>
      <c r="F9" s="123" t="s">
        <v>32</v>
      </c>
      <c r="G9" s="124"/>
    </row>
    <row r="10" spans="2:11" ht="23.25" thickTop="1" thickBot="1">
      <c r="B10" s="17" t="s">
        <v>34</v>
      </c>
      <c r="C10" s="18">
        <f>IF(C9&gt;500000001,500000001,INDEX(factor_table,MATCH(C8,factor_table,0)+1,1))</f>
        <v>1000000</v>
      </c>
      <c r="D10" s="19" t="s">
        <v>35</v>
      </c>
      <c r="E10" s="5"/>
      <c r="F10" s="125">
        <v>500000</v>
      </c>
      <c r="G10" s="126">
        <v>1.3056000000000001</v>
      </c>
      <c r="H10" s="127"/>
      <c r="I10" s="127"/>
      <c r="J10" s="127"/>
      <c r="K10" s="127"/>
    </row>
    <row r="11" spans="2:11" ht="22.5" thickTop="1">
      <c r="B11" s="10"/>
      <c r="C11" s="7"/>
      <c r="D11" s="7"/>
      <c r="E11" s="5"/>
      <c r="F11" s="125">
        <v>1000000</v>
      </c>
      <c r="G11" s="126">
        <v>1.3032999999999999</v>
      </c>
      <c r="H11" s="127"/>
      <c r="I11" s="127"/>
      <c r="J11" s="127"/>
      <c r="K11" s="127"/>
    </row>
    <row r="12" spans="2:11" ht="21.75">
      <c r="B12" s="20" t="s">
        <v>36</v>
      </c>
      <c r="C12" s="21">
        <f>VLOOKUP(C8,$F$10:$G$33,2,FALSE)</f>
        <v>1.3056000000000001</v>
      </c>
      <c r="D12" s="7" t="s">
        <v>37</v>
      </c>
      <c r="E12" s="5"/>
      <c r="F12" s="125">
        <v>2000000</v>
      </c>
      <c r="G12" s="128">
        <v>1.3017000000000001</v>
      </c>
      <c r="H12" s="127"/>
      <c r="I12" s="127"/>
      <c r="J12" s="127"/>
      <c r="K12" s="127"/>
    </row>
    <row r="13" spans="2:11" ht="22.5" thickBot="1">
      <c r="B13" s="20" t="s">
        <v>38</v>
      </c>
      <c r="C13" s="21">
        <f>VLOOKUP(C10,$F$10:$G$33,2,FALSE)</f>
        <v>1.3032999999999999</v>
      </c>
      <c r="D13" s="7" t="s">
        <v>39</v>
      </c>
      <c r="E13" s="5"/>
      <c r="F13" s="125">
        <v>5000000</v>
      </c>
      <c r="G13" s="128">
        <v>1.2985</v>
      </c>
      <c r="H13" s="127"/>
      <c r="I13" s="127"/>
      <c r="J13" s="127"/>
      <c r="K13" s="127"/>
    </row>
    <row r="14" spans="2:11" ht="25.5" customHeight="1" thickTop="1" thickBot="1">
      <c r="B14" s="15" t="s">
        <v>27</v>
      </c>
      <c r="C14" s="22">
        <f>ROUND(C12-(((C12-C13)*(C9-C8))/(C10-C8)),4)</f>
        <v>1.3079000000000001</v>
      </c>
      <c r="D14" s="23" t="s">
        <v>42</v>
      </c>
      <c r="E14" s="5"/>
      <c r="F14" s="125">
        <v>10000000</v>
      </c>
      <c r="G14" s="128">
        <v>1.2926</v>
      </c>
      <c r="H14" s="127"/>
      <c r="I14" s="127"/>
      <c r="J14" s="127"/>
      <c r="K14" s="127"/>
    </row>
    <row r="15" spans="2:11" ht="22.5" thickTop="1">
      <c r="B15" s="10"/>
      <c r="C15" s="7"/>
      <c r="D15" s="23"/>
      <c r="E15" s="5"/>
      <c r="F15" s="125">
        <v>15000000</v>
      </c>
      <c r="G15" s="128">
        <v>1.2576000000000001</v>
      </c>
      <c r="H15" s="127"/>
      <c r="I15" s="127"/>
      <c r="J15" s="127"/>
      <c r="K15" s="127"/>
    </row>
    <row r="16" spans="2:11" ht="23.25">
      <c r="B16" s="20" t="s">
        <v>40</v>
      </c>
      <c r="C16" s="24">
        <f>C9*C14</f>
        <v>0</v>
      </c>
      <c r="D16" s="7"/>
      <c r="E16" s="5"/>
      <c r="F16" s="125">
        <v>20000000</v>
      </c>
      <c r="G16" s="128">
        <v>1.25</v>
      </c>
      <c r="H16" s="127"/>
      <c r="I16" s="127"/>
      <c r="J16" s="127"/>
      <c r="K16" s="127"/>
    </row>
    <row r="17" spans="2:11" ht="23.25">
      <c r="B17" s="667" t="s">
        <v>10</v>
      </c>
      <c r="C17" s="668"/>
      <c r="D17" s="668"/>
      <c r="E17" s="669"/>
      <c r="F17" s="125">
        <v>25000000</v>
      </c>
      <c r="G17" s="128">
        <v>1.2230000000000001</v>
      </c>
      <c r="H17" s="127"/>
      <c r="I17" s="127"/>
      <c r="J17" s="127"/>
      <c r="K17" s="127"/>
    </row>
    <row r="18" spans="2:11" ht="21.75">
      <c r="B18" s="10"/>
      <c r="C18" s="7"/>
      <c r="D18" s="7"/>
      <c r="E18" s="5"/>
      <c r="F18" s="125">
        <v>30000000</v>
      </c>
      <c r="G18" s="128">
        <v>1.2146999999999999</v>
      </c>
      <c r="H18" s="127"/>
      <c r="I18" s="127"/>
      <c r="J18" s="127"/>
      <c r="K18" s="127"/>
    </row>
    <row r="19" spans="2:11" ht="21.75">
      <c r="B19" s="10"/>
      <c r="C19" s="7"/>
      <c r="D19" s="7"/>
      <c r="E19" s="5"/>
      <c r="F19" s="125">
        <v>40000000</v>
      </c>
      <c r="G19" s="128">
        <v>1.2142999999999999</v>
      </c>
      <c r="H19" s="127"/>
      <c r="I19" s="127"/>
      <c r="J19" s="127"/>
      <c r="K19" s="127"/>
    </row>
    <row r="20" spans="2:11" ht="21.75">
      <c r="B20" s="10"/>
      <c r="C20" s="14" t="s">
        <v>10</v>
      </c>
      <c r="D20" s="7"/>
      <c r="E20" s="5"/>
      <c r="F20" s="125">
        <v>50000000</v>
      </c>
      <c r="G20" s="128">
        <v>1.2141999999999999</v>
      </c>
      <c r="H20" s="127"/>
      <c r="I20" s="127"/>
      <c r="J20" s="127"/>
      <c r="K20" s="127"/>
    </row>
    <row r="21" spans="2:11" ht="21.75">
      <c r="B21" s="10"/>
      <c r="C21" s="7" t="s">
        <v>10</v>
      </c>
      <c r="D21" s="7"/>
      <c r="E21" s="5"/>
      <c r="F21" s="125">
        <v>60000000</v>
      </c>
      <c r="G21" s="128">
        <v>1.2042999999999999</v>
      </c>
      <c r="H21" s="127"/>
      <c r="I21" s="127"/>
      <c r="J21" s="127"/>
      <c r="K21" s="127"/>
    </row>
    <row r="22" spans="2:11" ht="21.75">
      <c r="B22" s="10"/>
      <c r="C22" s="7" t="s">
        <v>10</v>
      </c>
      <c r="D22" s="7"/>
      <c r="E22" s="5"/>
      <c r="F22" s="125">
        <v>70000000</v>
      </c>
      <c r="G22" s="128">
        <v>1.2032</v>
      </c>
      <c r="H22" s="127"/>
      <c r="I22" s="127"/>
      <c r="J22" s="127"/>
      <c r="K22" s="127"/>
    </row>
    <row r="23" spans="2:11" ht="23.25">
      <c r="B23" s="25"/>
      <c r="C23" s="26" t="s">
        <v>10</v>
      </c>
      <c r="D23" s="23"/>
      <c r="E23" s="5"/>
      <c r="F23" s="125">
        <v>80000000</v>
      </c>
      <c r="G23" s="128">
        <v>1.2032</v>
      </c>
      <c r="H23" s="127"/>
      <c r="I23" s="127"/>
      <c r="J23" s="127"/>
      <c r="K23" s="127"/>
    </row>
    <row r="24" spans="2:11" ht="21.75">
      <c r="B24" s="10"/>
      <c r="C24" s="7" t="s">
        <v>10</v>
      </c>
      <c r="D24" s="7"/>
      <c r="E24" s="5"/>
      <c r="F24" s="125">
        <v>90000000</v>
      </c>
      <c r="G24" s="128">
        <v>1.2032</v>
      </c>
      <c r="H24" s="127"/>
      <c r="I24" s="127"/>
      <c r="J24" s="127"/>
      <c r="K24" s="127"/>
    </row>
    <row r="25" spans="2:11" ht="21.75">
      <c r="B25" s="10"/>
      <c r="C25" s="7"/>
      <c r="D25" s="7"/>
      <c r="E25" s="27"/>
      <c r="F25" s="125">
        <v>100000000</v>
      </c>
      <c r="G25" s="128">
        <v>1.2032</v>
      </c>
      <c r="H25" s="127"/>
      <c r="I25" s="127"/>
      <c r="J25" s="127"/>
      <c r="K25" s="127"/>
    </row>
    <row r="26" spans="2:11" ht="21.75">
      <c r="B26" s="10"/>
      <c r="C26" s="7"/>
      <c r="D26" s="7"/>
      <c r="E26" s="5"/>
      <c r="F26" s="125">
        <v>150000000</v>
      </c>
      <c r="G26" s="128">
        <v>1.2004999999999999</v>
      </c>
      <c r="H26" s="127"/>
      <c r="I26" s="127"/>
      <c r="J26" s="127"/>
      <c r="K26" s="127"/>
    </row>
    <row r="27" spans="2:11" ht="23.25">
      <c r="B27" s="10"/>
      <c r="C27" s="7"/>
      <c r="D27" s="7"/>
      <c r="E27" s="28" t="s">
        <v>10</v>
      </c>
      <c r="F27" s="125">
        <v>200000000</v>
      </c>
      <c r="G27" s="128">
        <v>1.2004999999999999</v>
      </c>
      <c r="H27" s="127"/>
      <c r="I27" s="127"/>
      <c r="J27" s="127"/>
      <c r="K27" s="127"/>
    </row>
    <row r="28" spans="2:11" ht="21.75">
      <c r="B28" s="10"/>
      <c r="C28" s="7"/>
      <c r="D28" s="7"/>
      <c r="E28" s="5"/>
      <c r="F28" s="125">
        <v>250000000</v>
      </c>
      <c r="G28" s="128">
        <v>1.1996</v>
      </c>
      <c r="H28" s="127"/>
      <c r="I28" s="127"/>
      <c r="J28" s="127"/>
      <c r="K28" s="127"/>
    </row>
    <row r="29" spans="2:11" ht="21.75">
      <c r="B29" s="10"/>
      <c r="C29" s="7"/>
      <c r="D29" s="7"/>
      <c r="E29" s="27"/>
      <c r="F29" s="125">
        <v>300000000</v>
      </c>
      <c r="G29" s="128">
        <v>1.1934</v>
      </c>
      <c r="H29" s="127"/>
      <c r="I29" s="127"/>
      <c r="J29" s="127"/>
      <c r="K29" s="127"/>
    </row>
    <row r="30" spans="2:11" ht="21.75">
      <c r="B30" s="10"/>
      <c r="C30" s="7"/>
      <c r="D30" s="7"/>
      <c r="E30" s="5"/>
      <c r="F30" s="125">
        <v>350000000</v>
      </c>
      <c r="G30" s="128">
        <v>1.1848000000000001</v>
      </c>
      <c r="H30" s="127"/>
      <c r="I30" s="127"/>
      <c r="J30" s="127"/>
      <c r="K30" s="127"/>
    </row>
    <row r="31" spans="2:11" ht="21.75">
      <c r="B31" s="10"/>
      <c r="C31" s="7"/>
      <c r="D31" s="7"/>
      <c r="E31" s="27"/>
      <c r="F31" s="125">
        <v>400000000</v>
      </c>
      <c r="G31" s="128">
        <v>1.1839999999999999</v>
      </c>
      <c r="H31" s="127"/>
      <c r="I31" s="127"/>
      <c r="J31" s="127"/>
      <c r="K31" s="127"/>
    </row>
    <row r="32" spans="2:11" ht="21.75">
      <c r="B32" s="10"/>
      <c r="C32" s="7"/>
      <c r="D32" s="7"/>
      <c r="E32" s="5"/>
      <c r="F32" s="125">
        <v>500000000</v>
      </c>
      <c r="G32" s="128">
        <v>1.1835</v>
      </c>
      <c r="H32" s="127"/>
      <c r="I32" s="127"/>
      <c r="J32" s="127"/>
      <c r="K32" s="127"/>
    </row>
    <row r="33" spans="2:11" ht="21.75">
      <c r="B33" s="29"/>
      <c r="C33" s="30"/>
      <c r="D33" s="30"/>
      <c r="E33" s="31"/>
      <c r="F33" s="129">
        <v>500000001</v>
      </c>
      <c r="G33" s="128">
        <v>1.177</v>
      </c>
      <c r="H33" s="127"/>
      <c r="I33" s="127"/>
      <c r="J33" s="127"/>
      <c r="K33" s="127"/>
    </row>
    <row r="34" spans="2:11">
      <c r="H34" s="127"/>
      <c r="I34" s="127"/>
      <c r="J34" s="127"/>
      <c r="K34" s="127"/>
    </row>
    <row r="53" spans="8:10" ht="50.25" customHeight="1"/>
    <row r="54" spans="8:10" ht="50.25" customHeight="1"/>
    <row r="55" spans="8:10" ht="50.25" customHeight="1"/>
    <row r="64" spans="8:10">
      <c r="H64" s="130"/>
      <c r="I64" s="130"/>
      <c r="J64" s="130"/>
    </row>
    <row r="65" spans="8:10">
      <c r="H65" s="130"/>
      <c r="I65" s="130"/>
      <c r="J65" s="130"/>
    </row>
    <row r="66" spans="8:10">
      <c r="H66" s="130"/>
      <c r="I66" s="130"/>
      <c r="J66" s="130"/>
    </row>
    <row r="67" spans="8:10">
      <c r="H67" s="130"/>
      <c r="I67" s="130"/>
      <c r="J67" s="130"/>
    </row>
    <row r="68" spans="8:10">
      <c r="H68" s="130"/>
      <c r="I68" s="130"/>
      <c r="J68" s="130"/>
    </row>
    <row r="69" spans="8:10">
      <c r="H69" s="130"/>
      <c r="I69" s="130"/>
      <c r="J69" s="130"/>
    </row>
  </sheetData>
  <mergeCells count="5">
    <mergeCell ref="B2:E2"/>
    <mergeCell ref="F2:G2"/>
    <mergeCell ref="B4:D4"/>
    <mergeCell ref="C6:D6"/>
    <mergeCell ref="B17:E17"/>
  </mergeCells>
  <pageMargins left="0.8" right="0.38" top="1.1499999999999999" bottom="0.56999999999999995" header="0.5" footer="0.5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12</vt:i4>
      </vt:variant>
    </vt:vector>
  </HeadingPairs>
  <TitlesOfParts>
    <vt:vector size="21" baseType="lpstr">
      <vt:lpstr>(ปร6)</vt:lpstr>
      <vt:lpstr>ปร5</vt:lpstr>
      <vt:lpstr>สรุปหมวดงาน(ปร5ก)</vt:lpstr>
      <vt:lpstr>สรุปหมวดงาน(ปร5ข)</vt:lpstr>
      <vt:lpstr>สวนที่1-ก่อสร้าง(ปร4)</vt:lpstr>
      <vt:lpstr>สวนที่2-ครุภันจัดชื(ปร4) (2)</vt:lpstr>
      <vt:lpstr>Sheet1</vt:lpstr>
      <vt:lpstr>คำนวณ Factor F 5%</vt:lpstr>
      <vt:lpstr>ปก</vt:lpstr>
      <vt:lpstr>'คำนวณ Factor F 5%'!factor_table</vt:lpstr>
      <vt:lpstr>'(ปร6)'!Print_Area</vt:lpstr>
      <vt:lpstr>'คำนวณ Factor F 5%'!Print_Area</vt:lpstr>
      <vt:lpstr>ปร5!Print_Area</vt:lpstr>
      <vt:lpstr>'สรุปหมวดงาน(ปร5ก)'!Print_Area</vt:lpstr>
      <vt:lpstr>'สรุปหมวดงาน(ปร5ข)'!Print_Area</vt:lpstr>
      <vt:lpstr>'สวนที่1-ก่อสร้าง(ปร4)'!Print_Area</vt:lpstr>
      <vt:lpstr>'สวนที่2-ครุภันจัดชื(ปร4) (2)'!Print_Area</vt:lpstr>
      <vt:lpstr>'สรุปหมวดงาน(ปร5ก)'!Print_Titles</vt:lpstr>
      <vt:lpstr>'สรุปหมวดงาน(ปร5ข)'!Print_Titles</vt:lpstr>
      <vt:lpstr>'สวนที่1-ก่อสร้าง(ปร4)'!Print_Titles</vt:lpstr>
      <vt:lpstr>'สวนที่2-ครุภันจัดชื(ปร4)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creator>DESIGN &amp; CONSTRUCTION DEVISION</dc:creator>
  <cp:lastModifiedBy>User</cp:lastModifiedBy>
  <cp:lastPrinted>2022-08-26T06:34:21Z</cp:lastPrinted>
  <dcterms:created xsi:type="dcterms:W3CDTF">2004-12-03T06:11:32Z</dcterms:created>
  <dcterms:modified xsi:type="dcterms:W3CDTF">2022-08-30T06:13:37Z</dcterms:modified>
</cp:coreProperties>
</file>